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https://idae365.sharepoint.com/sites/Prueba/Documentos compartidos/General/01 Doc lanzamiento 2ª convocatoria/14 Texto WEB y SD DocSede/Docs Sede/"/>
    </mc:Choice>
  </mc:AlternateContent>
  <xr:revisionPtr revIDLastSave="146" documentId="8_{3795992B-727A-45E6-90CA-59FAC043F7FA}" xr6:coauthVersionLast="47" xr6:coauthVersionMax="47" xr10:uidLastSave="{322F6D9B-67F1-4111-83A2-99C21E793959}"/>
  <bookViews>
    <workbookView xWindow="-120" yWindow="-120" windowWidth="29040" windowHeight="15720" tabRatio="837" xr2:uid="{34335653-4F13-484E-80DE-91C4EB6B65C6}"/>
  </bookViews>
  <sheets>
    <sheet name="Presentacion" sheetId="24" r:id="rId1"/>
    <sheet name="2) ID 3d) MUNICIPIO Info Ratios" sheetId="1" r:id="rId2"/>
    <sheet name="3a) MUNICIPIO Inv PL y 4b) PROY" sheetId="15" r:id="rId3"/>
    <sheet name="4c) PROY Cond lumínicas" sheetId="16" r:id="rId4"/>
    <sheet name="4d) PROY Inv Energia Coste" sheetId="17" r:id="rId5"/>
    <sheet name="4e) PROY Presupuesto" sheetId="12" r:id="rId6"/>
    <sheet name="TD Ejemplo Comprobaciones" sheetId="18" r:id="rId7"/>
  </sheets>
  <definedNames>
    <definedName name="_xlnm._FilterDatabase" localSheetId="2" hidden="1">'3a) MUNICIPIO Inv PL y 4b) PROY'!$B$2:$S$16</definedName>
    <definedName name="_xlnm._FilterDatabase" localSheetId="3" hidden="1">'4c) PROY Cond lumínicas'!#REF!</definedName>
    <definedName name="_xlnm.Print_Area" localSheetId="1">'2) ID 3d) MUNICIPIO Info Ratios'!$A$1:$C$36</definedName>
    <definedName name="_xlnm.Print_Area" localSheetId="2">'3a) MUNICIPIO Inv PL y 4b) PROY'!$A$1:$S$19</definedName>
    <definedName name="_xlnm.Print_Area" localSheetId="4">'4d) PROY Inv Energia Coste'!$A$1:$V$12</definedName>
    <definedName name="_xlnm.Print_Titles" localSheetId="2">'3a) MUNICIPIO Inv PL y 4b) PROY'!$A:$A</definedName>
    <definedName name="_xlnm.Print_Titles" localSheetId="4">'4d) PROY Inv Energia Coste'!$A:$B</definedName>
  </definedNames>
  <calcPr calcId="191028"/>
  <pivotCaches>
    <pivotCache cacheId="20"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0" i="15" l="1"/>
  <c r="N20" i="15"/>
  <c r="I20" i="15"/>
  <c r="P22" i="15" s="1"/>
  <c r="F20" i="15"/>
  <c r="W7" i="17"/>
  <c r="W5" i="17"/>
  <c r="W6" i="17"/>
  <c r="W8" i="17"/>
  <c r="W9" i="17"/>
  <c r="W10" i="17"/>
  <c r="W11" i="17"/>
  <c r="W12" i="17"/>
  <c r="W4" i="17"/>
  <c r="P12" i="15"/>
  <c r="I12" i="15"/>
  <c r="I11" i="15"/>
  <c r="I10" i="15"/>
  <c r="I9" i="15"/>
  <c r="P8" i="15"/>
  <c r="I8" i="15"/>
  <c r="P7" i="15"/>
  <c r="I7" i="15"/>
  <c r="P6" i="15"/>
  <c r="I6" i="15"/>
  <c r="P5" i="15"/>
  <c r="I5" i="15"/>
  <c r="P4" i="15"/>
  <c r="I4" i="15"/>
  <c r="P3" i="15"/>
  <c r="I3" i="15"/>
  <c r="P13" i="15"/>
  <c r="P14" i="15"/>
  <c r="I13" i="15"/>
  <c r="I14" i="15"/>
  <c r="I15" i="15"/>
  <c r="I16" i="15"/>
  <c r="M36" i="1"/>
  <c r="H36" i="1"/>
  <c r="M35" i="1"/>
  <c r="H35" i="1"/>
  <c r="M34" i="1"/>
  <c r="H34" i="1"/>
  <c r="M33" i="1"/>
  <c r="H33" i="1"/>
  <c r="M32" i="1"/>
  <c r="H32" i="1"/>
  <c r="M31" i="1"/>
  <c r="H31" i="1"/>
  <c r="M30" i="1"/>
  <c r="H30" i="1"/>
  <c r="I19" i="15" l="1"/>
  <c r="B34" i="1" l="1"/>
  <c r="B30" i="1" l="1"/>
  <c r="B36" i="1"/>
  <c r="B33" i="1"/>
  <c r="N19" i="15" l="1"/>
  <c r="F19" i="15"/>
  <c r="B35" i="1" l="1"/>
  <c r="B31" i="1"/>
  <c r="B32" i="1"/>
  <c r="P19" i="15"/>
</calcChain>
</file>

<file path=xl/sharedStrings.xml><?xml version="1.0" encoding="utf-8"?>
<sst xmlns="http://schemas.openxmlformats.org/spreadsheetml/2006/main" count="720" uniqueCount="282">
  <si>
    <t>Ud.</t>
  </si>
  <si>
    <t>Apdo</t>
  </si>
  <si>
    <t>Municipio:</t>
  </si>
  <si>
    <t>-</t>
  </si>
  <si>
    <t>Provincia:</t>
  </si>
  <si>
    <t>Comunidad Autónoma:</t>
  </si>
  <si>
    <t>Código Postal:</t>
  </si>
  <si>
    <t>CP</t>
  </si>
  <si>
    <t>Domicilio:</t>
  </si>
  <si>
    <t>Entidad Solicitante:</t>
  </si>
  <si>
    <t>CIF:</t>
  </si>
  <si>
    <t>Persona de contacto:</t>
  </si>
  <si>
    <t>Correo electrónico:</t>
  </si>
  <si>
    <t>Teléfono:</t>
  </si>
  <si>
    <t>kW</t>
  </si>
  <si>
    <t>2c</t>
  </si>
  <si>
    <t>kWh</t>
  </si>
  <si>
    <t>€</t>
  </si>
  <si>
    <t>h</t>
  </si>
  <si>
    <t>2d</t>
  </si>
  <si>
    <t>hab</t>
  </si>
  <si>
    <t>2e</t>
  </si>
  <si>
    <t>ud.</t>
  </si>
  <si>
    <t>PL</t>
  </si>
  <si>
    <t>m2</t>
  </si>
  <si>
    <t>Puntos de luz por 1.000 habitantes</t>
  </si>
  <si>
    <t>PL/1000 hab</t>
  </si>
  <si>
    <t>Potencia instalada por habitante</t>
  </si>
  <si>
    <t>W/hab</t>
  </si>
  <si>
    <t>Potencia instalada por superficie de población</t>
  </si>
  <si>
    <r>
      <t>W/m</t>
    </r>
    <r>
      <rPr>
        <vertAlign val="superscript"/>
        <sz val="9"/>
        <color rgb="FF000000"/>
        <rFont val="Calibri"/>
        <family val="2"/>
        <scheme val="minor"/>
      </rPr>
      <t>2</t>
    </r>
  </si>
  <si>
    <t>Consumo anual de electricidad por habitante</t>
  </si>
  <si>
    <t>Wh/hab</t>
  </si>
  <si>
    <t>Facturación anual de electricidad por potencia instalada</t>
  </si>
  <si>
    <t>€/kW</t>
  </si>
  <si>
    <t>Consumo anual de electricidad por potencia instalada</t>
  </si>
  <si>
    <t>kWh/kW</t>
  </si>
  <si>
    <t>Superficie de viales asociada al cuadro (m2)</t>
  </si>
  <si>
    <r>
      <t>m</t>
    </r>
    <r>
      <rPr>
        <vertAlign val="superscript"/>
        <sz val="9"/>
        <color rgb="FF000000"/>
        <rFont val="Calibri"/>
        <family val="2"/>
        <scheme val="minor"/>
      </rPr>
      <t>2</t>
    </r>
    <r>
      <rPr>
        <sz val="9"/>
        <color rgb="FF000000"/>
        <rFont val="Calibri"/>
        <family val="2"/>
        <scheme val="minor"/>
      </rPr>
      <t>/cuadro</t>
    </r>
  </si>
  <si>
    <t>Municipio</t>
  </si>
  <si>
    <t>Tipo de luminaria</t>
  </si>
  <si>
    <t>Potencia equipo auxiliar (W)</t>
  </si>
  <si>
    <t>Tª de color (K)</t>
  </si>
  <si>
    <t>FHS (%)</t>
  </si>
  <si>
    <t>Em (lux)</t>
  </si>
  <si>
    <t>εR (m²lux/W)</t>
  </si>
  <si>
    <t>ε (m²lux/W)</t>
  </si>
  <si>
    <t>Iε (ε/εR)</t>
  </si>
  <si>
    <t>Potencia (W)</t>
  </si>
  <si>
    <t>Superficie (m²)</t>
  </si>
  <si>
    <t xml:space="preserve">Calificación </t>
  </si>
  <si>
    <t>a) Inventario de la instalación</t>
  </si>
  <si>
    <t>d)       Horarios de funcionamiento</t>
  </si>
  <si>
    <t>c) Análisis económico energético de las instalaciones</t>
  </si>
  <si>
    <t>Puntos de luz (ud)</t>
  </si>
  <si>
    <t>Equipos de encendido</t>
  </si>
  <si>
    <t>Horas funcionamiento general (h/año)</t>
  </si>
  <si>
    <t>Horas funcionamiento reducido (h/año)</t>
  </si>
  <si>
    <t>Reducción de potencia (%)</t>
  </si>
  <si>
    <t>Consumo anual de electricidad (kWh/año)</t>
  </si>
  <si>
    <t>Coste anual de electricidad  (€/año IVA Incluido)</t>
  </si>
  <si>
    <t>Otros costes anuales asociados de mantenimiento y reposición (IVA Incluido)</t>
  </si>
  <si>
    <t>Capítulo</t>
  </si>
  <si>
    <t>Código de la partida de obra</t>
  </si>
  <si>
    <t>Nombre de la partida de obra</t>
  </si>
  <si>
    <t>Descripción de la partida de obra</t>
  </si>
  <si>
    <t>Cantidad</t>
  </si>
  <si>
    <t>Precio unitario (€)</t>
  </si>
  <si>
    <t>Total partida de obra (€)</t>
  </si>
  <si>
    <t>Total partida Elegible (€)</t>
  </si>
  <si>
    <t>BI</t>
  </si>
  <si>
    <t>GG</t>
  </si>
  <si>
    <t>IVA (€)</t>
  </si>
  <si>
    <t>Potencia Total (kW)</t>
  </si>
  <si>
    <t>Sistemas de regulación y control</t>
  </si>
  <si>
    <t>CUPS ES00XX…....02</t>
  </si>
  <si>
    <t>CUPS ES00XX…....03</t>
  </si>
  <si>
    <t>CUPS ES00XX…....06</t>
  </si>
  <si>
    <t>Observaciones</t>
  </si>
  <si>
    <t>No se actúa</t>
  </si>
  <si>
    <t>Total Potencia</t>
  </si>
  <si>
    <t>Etiquetas de fila</t>
  </si>
  <si>
    <t>Total general</t>
  </si>
  <si>
    <t>Cuadro desdoblado</t>
  </si>
  <si>
    <t>Cuadros 9/10/11 unificados -&gt; 9</t>
  </si>
  <si>
    <t>SI</t>
  </si>
  <si>
    <t>NO</t>
  </si>
  <si>
    <t>IDAE_Municipio</t>
  </si>
  <si>
    <t>CUPS ES00XX…....15</t>
  </si>
  <si>
    <t>Cuadros incluidos en proyecto</t>
  </si>
  <si>
    <t>Cuadros inventario municipal</t>
  </si>
  <si>
    <t>Potencia unitaria Pu (W/m2)</t>
  </si>
  <si>
    <t>A</t>
  </si>
  <si>
    <t>B</t>
  </si>
  <si>
    <t>Nota:</t>
  </si>
  <si>
    <t>Programador</t>
  </si>
  <si>
    <t>Fotocélula</t>
  </si>
  <si>
    <t>Reloj</t>
  </si>
  <si>
    <t>Doble nivel</t>
  </si>
  <si>
    <t>Horario</t>
  </si>
  <si>
    <t>Telegestión multipunto</t>
  </si>
  <si>
    <t>Telegestión central</t>
  </si>
  <si>
    <t>Madrid</t>
  </si>
  <si>
    <t>Calle Madera 8</t>
  </si>
  <si>
    <t>Q2820009E</t>
  </si>
  <si>
    <t>Responsable IDAE</t>
  </si>
  <si>
    <t>913 146 673</t>
  </si>
  <si>
    <t>PRESUPUESTO PROYECTO SINGULAR (€)</t>
  </si>
  <si>
    <t>PRESUPUESTO EJECUCIÓN DEL PROYECTO SINGULAR (€)</t>
  </si>
  <si>
    <t>PRESUPUESTO DE LICITACIÓN PROYECTO CON IVA (€)</t>
  </si>
  <si>
    <t xml:space="preserve">AP15001 </t>
  </si>
  <si>
    <t>AP15002</t>
  </si>
  <si>
    <t>Cap 01 LUMINARIAS LED</t>
  </si>
  <si>
    <t>Cap 02 SOPORTES DE LUMINARIAS</t>
  </si>
  <si>
    <t>Cap 03 CUADROS Y TELEGESTION</t>
  </si>
  <si>
    <t>UB104</t>
  </si>
  <si>
    <t>UB105</t>
  </si>
  <si>
    <t>UB106</t>
  </si>
  <si>
    <t>D605</t>
  </si>
  <si>
    <t>UPR006</t>
  </si>
  <si>
    <t>UPR007</t>
  </si>
  <si>
    <t>UPR008</t>
  </si>
  <si>
    <t>UPR009</t>
  </si>
  <si>
    <t>CAP 04 LÍNEAS ENTERRADAS</t>
  </si>
  <si>
    <t>UBZ12</t>
  </si>
  <si>
    <t>(…)</t>
  </si>
  <si>
    <t>UBZ13</t>
  </si>
  <si>
    <t>UBZ14</t>
  </si>
  <si>
    <t>LUM001</t>
  </si>
  <si>
    <t>Cap 14 MEDICIONES</t>
  </si>
  <si>
    <t>LUM002</t>
  </si>
  <si>
    <t>Cap 15 SEGURIDAD Y SALUD</t>
  </si>
  <si>
    <t>Ud. LUMINARIA VIAL LED-70W/ (…)</t>
  </si>
  <si>
    <t>Ud. LUMINARIA VIAL LED-110W/ (…)</t>
  </si>
  <si>
    <t>Ud. FOCO LED 175W  (…)</t>
  </si>
  <si>
    <t>Ud. REPARO DERIVACIONES  (…)</t>
  </si>
  <si>
    <t>CUADRO MANDO ALUMBRADO (…)</t>
  </si>
  <si>
    <t>CENTRAL TELEGESTION PLC (…)</t>
  </si>
  <si>
    <t>PUNTO TELEGESTION (…)</t>
  </si>
  <si>
    <t>PROTECTOR SOBRETENSIONES TRIFÁSICO (…)</t>
  </si>
  <si>
    <t>ARQ.PREF.PP HIDROSTANK (…)</t>
  </si>
  <si>
    <t>LÍNEA ALUMB.P.4(1x6) (…)</t>
  </si>
  <si>
    <t>CANALIZACIÓN SUBT. ALUMB. EN ACERA (…)</t>
  </si>
  <si>
    <t>MEDICIONES ELÉCTRICAS (…)</t>
  </si>
  <si>
    <t>MEDICIONES LUMINOTÉCNICAS (…)</t>
  </si>
  <si>
    <t>PANEL COMPLETO PVC 700x1000 mm. (…)</t>
  </si>
  <si>
    <t>ALQUILER CASETA ASEO 7,91 m2 (…)</t>
  </si>
  <si>
    <t>Instalación de lluminaria vial en aluminio inyectado … (descripción completa de la partida)</t>
  </si>
  <si>
    <t>Ud. de proyector de tecnología led´s … (descripción completa de la partida)</t>
  </si>
  <si>
    <t>Ud. de trabajo por horas para medición de tierras y fugas … (descripción completa de la partida)</t>
  </si>
  <si>
    <t>Cuadro de mando para alumbrado público trifásico, … (descripción completa de la partida)</t>
  </si>
  <si>
    <t>Instalacion de central de control en cuadro de alumbrado … (descripción completa de la partida)</t>
  </si>
  <si>
    <t>Instalación de modulo para gestión de punto de alumbrado … (descripción completa de la partida)</t>
  </si>
  <si>
    <t>Ud. Protector contra sobretensiones transitorias y permanentes,con … (descripción completa de la partida)</t>
  </si>
  <si>
    <t>Arqueta para alumbrado público fabricada … (descripción completa de la partida)</t>
  </si>
  <si>
    <t>Línea de alimentación para alumbrado público … (descripción completa de la partida)</t>
  </si>
  <si>
    <t>Ml. Canalización subterránea para alumbrado público … (descripción completa de la partida)</t>
  </si>
  <si>
    <t>Medicion de tensión … … (descripción completa de la partida)</t>
  </si>
  <si>
    <t>Medición de luminancia, iluminancia... … (descripción completa de la partida)</t>
  </si>
  <si>
    <t>Panel completo serigrafiado sobre planchas de PVC … (descripción completa de la partida) … (descripción completa de la partida)</t>
  </si>
  <si>
    <t>Mes de alquiler de caseta prefabricada para aseos en… (completar descripción) … (descripción completa de la partida)</t>
  </si>
  <si>
    <t xml:space="preserve">(…) </t>
  </si>
  <si>
    <t>CM001…....27</t>
  </si>
  <si>
    <t>CM031…....09</t>
  </si>
  <si>
    <t>CM002…....10</t>
  </si>
  <si>
    <t>CM005…....11</t>
  </si>
  <si>
    <t>Cuadro calle Madera…....01</t>
  </si>
  <si>
    <r>
      <rPr>
        <b/>
        <sz val="10"/>
        <color rgb="FFFFFFFF"/>
        <rFont val="Calibri Light"/>
        <family val="2"/>
      </rPr>
      <t>Referencia única cuadro mando</t>
    </r>
    <r>
      <rPr>
        <sz val="10"/>
        <color rgb="FFFFFFFF"/>
        <rFont val="Calibri Light"/>
        <family val="2"/>
      </rPr>
      <t xml:space="preserve">
(Identificador, CUPS…)</t>
    </r>
  </si>
  <si>
    <t>Cuadro calle Gustavo Fdez…....12</t>
  </si>
  <si>
    <t>Cuadro calle Fdez Balbuena…....17</t>
  </si>
  <si>
    <t>F. Vial Báculo</t>
  </si>
  <si>
    <t>F. Vial Báculo T PLC</t>
  </si>
  <si>
    <t>Foco Soporte</t>
  </si>
  <si>
    <t>Proyector En Soporte</t>
  </si>
  <si>
    <t>Proyector En Soporte T PLC</t>
  </si>
  <si>
    <t xml:space="preserve"> </t>
  </si>
  <si>
    <t>F. Villa Columna artística T PLC</t>
  </si>
  <si>
    <t>F. Villa Columna artística</t>
  </si>
  <si>
    <t>Se ha estructurado la información en pestañas, en las cuales se cita el capítulo correspondiente de la memoria descriptiva.</t>
  </si>
  <si>
    <t>En casos de agrupación de municipios, cumplimentar adicionalmente a la tabla incial del expediente una tabla por cada municipio, agregando las tablas necesarias en nuevas columnas a la derecha (tablas fondo azul).</t>
  </si>
  <si>
    <t>La referencia ha de ser única por cuadro de mando. No obstante cada cuadro de mando debe tener tantas filas como sean necesarias para incluir en el inventario todas las tipologías que lo componen.</t>
  </si>
  <si>
    <t>Para el cuadro de mando puede utilizarse cualqueir identificador, ya sea nombre, referencia municipal, CUPS… Ejemplos: CM003, CM Calle Madera, Cuadro 22, CUPS ES00XX…....15</t>
  </si>
  <si>
    <t>Programa de ayudas para proyectos singulares de renovación de las instalaciones de alumbrado exterior municipal 
(Proyectos singulares Alumbrado municipal)</t>
  </si>
  <si>
    <t xml:space="preserve">En la parte del Apdo. 3b (marcado en naranja) cumplimentar el inventario de la instalación renovada. </t>
  </si>
  <si>
    <t>Consideraciones generales:</t>
  </si>
  <si>
    <t>En caso de que una misma fila haya diferentes Tª (K)  color o FHS (%), se debe indicar la media de los puntos de luz que correspondan.</t>
  </si>
  <si>
    <t>Se recomienda cumplimentar previamente el fichero Excel de anexos y extrapolar los resultados agregados que fueran precisos a la memoria descriptiva.</t>
  </si>
  <si>
    <t>En esta pestaña cada fila debe representar un cuadro de mando, con los datos necesarios para el cálculo del etiquetado energético.</t>
  </si>
  <si>
    <t>En la memoria descriptiva incluir los resúmenes descriptivos y valores agregados de la actuación. Las tablas detalladas por cuadro de mando deben figurar en este fichero.</t>
  </si>
  <si>
    <t xml:space="preserve">La solicitud debe incluir como mínimo los datos solicitados en ambos documentos, memoria y anexos, tanto en contenido como en forma y formato. </t>
  </si>
  <si>
    <t>En esta pestaña cada fila debe representar un cuadro de mando, con los datos necesarios para el cálculo energético y cálculo de costes.</t>
  </si>
  <si>
    <t>Para facilitar el proceso de evaluación y análisis de las solicitudes se recomienda:</t>
  </si>
  <si>
    <t xml:space="preserve">    Usar cada celda para aportar la información solicitada.</t>
  </si>
  <si>
    <t>Para calcular el porcentaje medio de reducción de potencia (celdas I3 y S3) utilizar la media ponderada en fución de las horas de funcionamiento. Ejemplo: Una instalación tiene una reducción de potencia del 25% durante 200 h, una reducción del 30% durante 400h. El % ponderado de reducción es del 28,33%.</t>
  </si>
  <si>
    <t xml:space="preserve">    No incluir saltos de línea dentro de celdas.</t>
  </si>
  <si>
    <t>(**) Solo para casos de agrupación de municipios. Cumplimentar una tabla por cada municipio, agragando las las tablas necesarias en nuevas columnas a la izquierda.</t>
  </si>
  <si>
    <t>(**) Solo para casos de agrupación de municipios. Cumplimentar una tabla por cada municipio, agragando las las tablas necesarias en nuevas columnas a la izquierda..</t>
  </si>
  <si>
    <t>Pestaña 2) ID 3d) MUNICIPIO Info Ratios</t>
  </si>
  <si>
    <r>
      <t>De la memoria descriptiva se corresponde al capítulo "</t>
    </r>
    <r>
      <rPr>
        <i/>
        <sz val="10"/>
        <color theme="1"/>
        <rFont val="Calibri Light"/>
        <family val="2"/>
        <scheme val="major"/>
      </rPr>
      <t>2) Datos de identificación de la solicitud",</t>
    </r>
    <r>
      <rPr>
        <sz val="10"/>
        <color theme="1"/>
        <rFont val="Calibri Light"/>
        <family val="2"/>
        <scheme val="major"/>
      </rPr>
      <t xml:space="preserve"> a los datos globales de la instalacion</t>
    </r>
    <r>
      <rPr>
        <sz val="10"/>
        <rFont val="Calibri Light"/>
        <family val="2"/>
        <scheme val="major"/>
      </rPr>
      <t xml:space="preserve"> total municipal</t>
    </r>
    <r>
      <rPr>
        <sz val="10"/>
        <color theme="1"/>
        <rFont val="Calibri Light"/>
        <family val="2"/>
        <scheme val="major"/>
      </rPr>
      <t xml:space="preserve"> usados en los ratios Alumbrado Exterior (</t>
    </r>
    <r>
      <rPr>
        <i/>
        <sz val="10"/>
        <color theme="1"/>
        <rFont val="Calibri Light"/>
        <family val="2"/>
        <scheme val="major"/>
      </rPr>
      <t>Apdo. 3b, 3c y 3d</t>
    </r>
    <r>
      <rPr>
        <sz val="10"/>
        <color theme="1"/>
        <rFont val="Calibri Light"/>
        <family val="2"/>
        <scheme val="major"/>
      </rPr>
      <t>), así como a RATIOS CALCULADOS Alumbrado Exterior (</t>
    </r>
    <r>
      <rPr>
        <i/>
        <sz val="10"/>
        <color theme="1"/>
        <rFont val="Calibri Light"/>
        <family val="2"/>
        <scheme val="major"/>
      </rPr>
      <t>Apdo. 3d</t>
    </r>
    <r>
      <rPr>
        <sz val="10"/>
        <color theme="1"/>
        <rFont val="Calibri Light"/>
        <family val="2"/>
        <scheme val="major"/>
      </rPr>
      <t>)</t>
    </r>
  </si>
  <si>
    <t>En la tabla inicial (tabla con fondo verde) se deben indicar los valores globales de todo el expediente . Para el apartado de ratios calculados la hoja los calcula automáticamente, según se introducen los valores que necesita el ratio.</t>
  </si>
  <si>
    <t>Pestaña 3a) MUNICIPIO Inv PL y 4b) PROY</t>
  </si>
  <si>
    <r>
      <t>De la memoria descriptiva se corresponde al apartado del inventario total municipal "</t>
    </r>
    <r>
      <rPr>
        <i/>
        <sz val="10"/>
        <color theme="1"/>
        <rFont val="Calibri Light"/>
        <family val="2"/>
        <scheme val="major"/>
      </rPr>
      <t>3a) Inventario de la instalación y de sus componentes",</t>
    </r>
    <r>
      <rPr>
        <sz val="10"/>
        <color theme="1"/>
        <rFont val="Calibri Light"/>
        <family val="2"/>
        <scheme val="major"/>
      </rPr>
      <t xml:space="preserve"> así como al apartado de la actuación reformada "</t>
    </r>
    <r>
      <rPr>
        <i/>
        <sz val="10"/>
        <color theme="1"/>
        <rFont val="Calibri Light"/>
        <family val="2"/>
        <scheme val="major"/>
      </rPr>
      <t>4b) Número de puntos de luz y su potencia eléctrica objeto de la actuación"</t>
    </r>
    <r>
      <rPr>
        <sz val="10"/>
        <color theme="1"/>
        <rFont val="Calibri Light"/>
        <family val="2"/>
        <scheme val="major"/>
      </rPr>
      <t xml:space="preserve"> </t>
    </r>
  </si>
  <si>
    <t>En la parte del Apdo. 2a (marcado en gris) cumplimentar el inventario y la descripción de las instalaciones de alumbrado exterior existente en el término municipal, en su estado actual, con independencia de que la propuesta de reforma sea para el alumbrado de una zona del municipio o para la totalidad del mismo.</t>
  </si>
  <si>
    <t>La parte técnica de la solicitud comprende una memoria descriptiva y un conjunto de anexos, que incluye el Excel de anexos. Ambos documentos deben presentarse en la solicitud.</t>
  </si>
  <si>
    <t>Pestaña 4c) PROY Cond lumínicas</t>
  </si>
  <si>
    <r>
      <t>Corresponde al apartado</t>
    </r>
    <r>
      <rPr>
        <sz val="10"/>
        <rFont val="Calibri Light"/>
        <family val="2"/>
        <scheme val="major"/>
      </rPr>
      <t xml:space="preserve"> de la memoria descriptiva </t>
    </r>
    <r>
      <rPr>
        <sz val="10"/>
        <color theme="1"/>
        <rFont val="Calibri Light"/>
        <family val="2"/>
        <scheme val="major"/>
      </rPr>
      <t>"</t>
    </r>
    <r>
      <rPr>
        <i/>
        <sz val="10"/>
        <color theme="1"/>
        <rFont val="Calibri Light"/>
        <family val="2"/>
        <scheme val="major"/>
      </rPr>
      <t>4c)</t>
    </r>
    <r>
      <rPr>
        <sz val="10"/>
        <color theme="1"/>
        <rFont val="Calibri Light"/>
        <family val="2"/>
        <scheme val="major"/>
      </rPr>
      <t xml:space="preserve"> </t>
    </r>
    <r>
      <rPr>
        <i/>
        <sz val="10"/>
        <color theme="1"/>
        <rFont val="Calibri Light"/>
        <family val="2"/>
        <scheme val="major"/>
      </rPr>
      <t>Medidas que se prevé adoptar para la mejora de la eficiencia y ahorro energético y en relación con el cumplimiento del REEIAE"</t>
    </r>
    <r>
      <rPr>
        <sz val="10"/>
        <color theme="1"/>
        <rFont val="Calibri Light"/>
        <family val="2"/>
        <scheme val="major"/>
      </rPr>
      <t>, donde se incluyen los parámetros lumínicos.</t>
    </r>
  </si>
  <si>
    <t>Pestaña 4d) PROY Inv Energia Coste</t>
  </si>
  <si>
    <r>
      <t xml:space="preserve">Corresponde al apartado </t>
    </r>
    <r>
      <rPr>
        <sz val="10"/>
        <rFont val="Calibri Light"/>
        <family val="2"/>
        <scheme val="major"/>
      </rPr>
      <t>de la memoria descriptiva</t>
    </r>
    <r>
      <rPr>
        <sz val="10"/>
        <color theme="1"/>
        <rFont val="Calibri Light"/>
        <family val="2"/>
        <scheme val="major"/>
      </rPr>
      <t xml:space="preserve"> "</t>
    </r>
    <r>
      <rPr>
        <i/>
        <sz val="10"/>
        <color theme="1"/>
        <rFont val="Calibri Light"/>
        <family val="2"/>
        <scheme val="major"/>
      </rPr>
      <t>4d) Balance anual, en términos energéticos y económicos, de electricidad de las instalaciones de alumbrado exterior, inicial y previsto después de la actuación, y porcentaje de ahorro estimado"</t>
    </r>
  </si>
  <si>
    <t>Pestaña 4e) PROY Presupuesto</t>
  </si>
  <si>
    <r>
      <t>Corresponde al apartado</t>
    </r>
    <r>
      <rPr>
        <sz val="10"/>
        <rFont val="Calibri Light"/>
        <family val="2"/>
        <scheme val="major"/>
      </rPr>
      <t xml:space="preserve"> de la memoria descriptiva</t>
    </r>
    <r>
      <rPr>
        <sz val="10"/>
        <color theme="1"/>
        <rFont val="Calibri Light"/>
        <family val="2"/>
        <scheme val="major"/>
      </rPr>
      <t xml:space="preserve"> "</t>
    </r>
    <r>
      <rPr>
        <i/>
        <sz val="10"/>
        <color theme="1"/>
        <rFont val="Calibri Light"/>
        <family val="2"/>
        <scheme val="major"/>
      </rPr>
      <t>4e) Presupuesto total y desglosado por costes elegibles, inversión elegible y justificación de la cuantía del préstamo solicitado"</t>
    </r>
  </si>
  <si>
    <r>
      <t xml:space="preserve">Datos identificativos SOLICITUD (*) </t>
    </r>
    <r>
      <rPr>
        <sz val="8"/>
        <color rgb="FFFFFFFF"/>
        <rFont val="Calibri Light"/>
        <family val="2"/>
      </rPr>
      <t>(Apdo. 2 Memoria Técnica)</t>
    </r>
  </si>
  <si>
    <r>
      <rPr>
        <sz val="10"/>
        <color rgb="FFFFFFFF"/>
        <rFont val="Calibri Light"/>
        <family val="2"/>
      </rPr>
      <t xml:space="preserve">Datos contacto </t>
    </r>
    <r>
      <rPr>
        <sz val="8"/>
        <color rgb="FFFFFFFF"/>
        <rFont val="Calibri Light"/>
        <family val="2"/>
      </rPr>
      <t>(Apdo. 2 Memoria Técnica)</t>
    </r>
  </si>
  <si>
    <r>
      <t xml:space="preserve">Datos ratios Alumbrado Exterior </t>
    </r>
    <r>
      <rPr>
        <sz val="8"/>
        <color rgb="FFFFFFFF"/>
        <rFont val="Calibri Light"/>
        <family val="2"/>
      </rPr>
      <t>(Apdo. 3b, 3c y 3d Memoria Técnica)</t>
    </r>
  </si>
  <si>
    <r>
      <t xml:space="preserve">Potencia TOTAL instalada MUNICIPAL (kW) </t>
    </r>
    <r>
      <rPr>
        <sz val="8"/>
        <color rgb="FF000000"/>
        <rFont val="Calibri Light"/>
        <family val="2"/>
      </rPr>
      <t>(Apdo. 3b)</t>
    </r>
  </si>
  <si>
    <r>
      <t xml:space="preserve">Potencia REDUCIDA instalada MUNICIPAL (kW) </t>
    </r>
    <r>
      <rPr>
        <sz val="8"/>
        <color rgb="FF000000"/>
        <rFont val="Calibri Light"/>
        <family val="2"/>
      </rPr>
      <t>(Apdo. 3b)</t>
    </r>
  </si>
  <si>
    <r>
      <t xml:space="preserve">Potencia CONTRATADA instalada MUNICIPAL (kW) </t>
    </r>
    <r>
      <rPr>
        <sz val="8"/>
        <color rgb="FF000000"/>
        <rFont val="Calibri Light"/>
        <family val="2"/>
      </rPr>
      <t>(Apdo. 3b)</t>
    </r>
  </si>
  <si>
    <r>
      <t xml:space="preserve">Consumo ANUAL de electricidad alumbrado MUNICIPAL (kWh) </t>
    </r>
    <r>
      <rPr>
        <sz val="8"/>
        <color rgb="FF000000"/>
        <rFont val="Calibri Light"/>
        <family val="2"/>
      </rPr>
      <t>(Apdo. 3b)</t>
    </r>
  </si>
  <si>
    <r>
      <t xml:space="preserve">Coste ANUAL de electricidad alumbrado MUNICIPAL (€ con IVA) </t>
    </r>
    <r>
      <rPr>
        <sz val="8"/>
        <color rgb="FF000000"/>
        <rFont val="Calibri Light"/>
        <family val="2"/>
      </rPr>
      <t>(Apdo. 3b)</t>
    </r>
  </si>
  <si>
    <r>
      <t xml:space="preserve">Costes de mantenimiento / reposición  (€ con IVA) </t>
    </r>
    <r>
      <rPr>
        <sz val="8"/>
        <color rgb="FF000000"/>
        <rFont val="Calibri Light"/>
        <family val="2"/>
      </rPr>
      <t>(Apdo. 3b)</t>
    </r>
  </si>
  <si>
    <r>
      <t>Horario anual de funcionamiento GENERAL (h)</t>
    </r>
    <r>
      <rPr>
        <sz val="8"/>
        <color rgb="FF000000"/>
        <rFont val="Calibri Light"/>
        <family val="2"/>
      </rPr>
      <t xml:space="preserve"> (Apdo. 3c)</t>
    </r>
  </si>
  <si>
    <r>
      <t xml:space="preserve">Horario anual de funcionamiento REDUCIDO (h) </t>
    </r>
    <r>
      <rPr>
        <sz val="8"/>
        <color rgb="FF000000"/>
        <rFont val="Calibri Light"/>
        <family val="2"/>
      </rPr>
      <t>(Apdo. 3c)</t>
    </r>
  </si>
  <si>
    <r>
      <t xml:space="preserve">Número de habitantes del municipio (hab) (INE) </t>
    </r>
    <r>
      <rPr>
        <sz val="8"/>
        <color rgb="FF000000"/>
        <rFont val="Calibri Light"/>
        <family val="2"/>
      </rPr>
      <t>(Apdo. 3d)</t>
    </r>
  </si>
  <si>
    <r>
      <t xml:space="preserve">Numero de cuadros de mando MUNICIPAL (ud) </t>
    </r>
    <r>
      <rPr>
        <sz val="8"/>
        <color rgb="FF000000"/>
        <rFont val="Calibri Light"/>
        <family val="2"/>
      </rPr>
      <t>(Apdo. 3d)</t>
    </r>
  </si>
  <si>
    <r>
      <t>Número de puntos de luz MUNICIPAL (ud)</t>
    </r>
    <r>
      <rPr>
        <sz val="8"/>
        <color rgb="FF000000"/>
        <rFont val="Calibri Light"/>
        <family val="2"/>
      </rPr>
      <t xml:space="preserve"> (Apdo. 3d)</t>
    </r>
  </si>
  <si>
    <r>
      <t xml:space="preserve">Superficie de población (m3) </t>
    </r>
    <r>
      <rPr>
        <sz val="8"/>
        <color rgb="FF000000"/>
        <rFont val="Calibri Light"/>
        <family val="2"/>
      </rPr>
      <t>(Apdo. 3d)</t>
    </r>
  </si>
  <si>
    <r>
      <t xml:space="preserve">RATIOS CALCULADOS Alumbrado Exterior </t>
    </r>
    <r>
      <rPr>
        <sz val="8"/>
        <color rgb="FFFFFFFF"/>
        <rFont val="Calibri Light"/>
        <family val="2"/>
      </rPr>
      <t>(Apdo. 3d Memoria Técnica)</t>
    </r>
  </si>
  <si>
    <r>
      <t xml:space="preserve">Datos identificativos Municipio 1 (**) </t>
    </r>
    <r>
      <rPr>
        <sz val="8"/>
        <color rgb="FFFFFFFF"/>
        <rFont val="Calibri Light"/>
        <family val="2"/>
      </rPr>
      <t>(Apdo. 2 Memoria Técnica)</t>
    </r>
  </si>
  <si>
    <r>
      <rPr>
        <sz val="10"/>
        <color rgb="FFFFFFFF"/>
        <rFont val="Calibri Light"/>
        <family val="2"/>
      </rPr>
      <t xml:space="preserve">Datos contacto </t>
    </r>
    <r>
      <rPr>
        <sz val="8"/>
        <color rgb="FFFFFFFF"/>
        <rFont val="Calibri Light"/>
        <family val="2"/>
      </rPr>
      <t>(Apdo. 2 Memoria Técnica)</t>
    </r>
  </si>
  <si>
    <r>
      <t xml:space="preserve">RATIOS CALCULADOS Alumbrado Exterior </t>
    </r>
    <r>
      <rPr>
        <sz val="8"/>
        <color rgb="FFFFFFFF"/>
        <rFont val="Calibri Light"/>
        <family val="2"/>
      </rPr>
      <t>(Apdo. 3d Memoria Técnica)</t>
    </r>
  </si>
  <si>
    <t xml:space="preserve">Instalación existente (Apdo. 3a)						</t>
  </si>
  <si>
    <r>
      <rPr>
        <b/>
        <sz val="10"/>
        <color rgb="FF000000"/>
        <rFont val="Calibri Light"/>
        <family val="2"/>
      </rPr>
      <t xml:space="preserve"> Descripción </t>
    </r>
    <r>
      <rPr>
        <sz val="10"/>
        <color rgb="FF000000"/>
        <rFont val="Calibri Light"/>
        <family val="2"/>
      </rPr>
      <t xml:space="preserve">de los puntos de luz EXISTENTES (PL) </t>
    </r>
  </si>
  <si>
    <t>Tipo de fuente de luz</t>
  </si>
  <si>
    <t>Nº Puntos Luz</t>
  </si>
  <si>
    <t>Potencia fuente de luz (W)</t>
  </si>
  <si>
    <t>Potencia total (kW)</t>
  </si>
  <si>
    <t>Proyector</t>
  </si>
  <si>
    <t>Columna galvanizada</t>
  </si>
  <si>
    <t>Funcional</t>
  </si>
  <si>
    <t>Farol</t>
  </si>
  <si>
    <t>Ambiental</t>
  </si>
  <si>
    <t>F.Villa, grupo óptico 12 Columna</t>
  </si>
  <si>
    <t>F.Villa, grupo óptico Columna</t>
  </si>
  <si>
    <t>F.Villa , grupo óptico Brazo forja</t>
  </si>
  <si>
    <t>F.Villa  Brazo forja</t>
  </si>
  <si>
    <t>F.Villa  Columna</t>
  </si>
  <si>
    <t>F.Villa  Brazo forja T PLC</t>
  </si>
  <si>
    <t>Grupo óptico Columna T PLC</t>
  </si>
  <si>
    <t>Grupo óptico Brazo forja T PLC</t>
  </si>
  <si>
    <t>Foco Mignon 3 Soporte T PLC</t>
  </si>
  <si>
    <t>Instalación reformada (Apdo. 4b)</t>
  </si>
  <si>
    <t>Incluido en proyecto (SI/NO)</t>
  </si>
  <si>
    <t xml:space="preserve">Descripción de los puntos de luz RENOVADOS (PL)  </t>
  </si>
  <si>
    <t>INSTALACIÓN REFORMADA (Apdo. 4c)</t>
  </si>
  <si>
    <t>Referencia única de cuadro 
(Identificador, CUPS…)</t>
  </si>
  <si>
    <t>Dinámicas: Em, Emin, Emax, UM, UG, Lm, Lmin, Lmax, Ug, UL</t>
  </si>
  <si>
    <t>Dinámicas: Em, Emin, Emax, UM, UG</t>
  </si>
  <si>
    <t>Referencia única de cuadro (Identificador, CUPS…)</t>
  </si>
  <si>
    <t>Tipo de medición fotométrica (Anexo 3º Memoria)</t>
  </si>
  <si>
    <r>
      <t xml:space="preserve">INSTALACIÓN REFORMADA </t>
    </r>
    <r>
      <rPr>
        <sz val="8"/>
        <color rgb="FFC00000"/>
        <rFont val="Calibri Light"/>
        <family val="2"/>
        <scheme val="major"/>
      </rPr>
      <t>(Apdo. 4d)</t>
    </r>
  </si>
  <si>
    <r>
      <t xml:space="preserve">INSTALACIÓN ACTUAL </t>
    </r>
    <r>
      <rPr>
        <sz val="8"/>
        <color theme="1"/>
        <rFont val="Calibri Light"/>
        <family val="2"/>
        <scheme val="major"/>
      </rPr>
      <t>(Apdo. 4d)</t>
    </r>
  </si>
  <si>
    <t>Suma de Nº Puntos Luz</t>
  </si>
  <si>
    <t>Suma de Potencia total (kW)</t>
  </si>
  <si>
    <t>Suma de Nº Puntos Luz2</t>
  </si>
  <si>
    <t>Suma de Potencia total (kW)2</t>
  </si>
  <si>
    <t>consultas.alumbradosingulares@idae.es</t>
  </si>
  <si>
    <t>Estos ejemplos pueden contener referencias no actualizadas a los modelos vigentes. Recomendamos siempre utilizar las versiones de los modelos de memoria y anexos disponibles en la web del IDAE.</t>
  </si>
  <si>
    <t xml:space="preserve">IDAE Municipio ejemplo </t>
  </si>
  <si>
    <r>
      <t xml:space="preserve">Superficie de población (m2) </t>
    </r>
    <r>
      <rPr>
        <sz val="8"/>
        <color rgb="FF000000"/>
        <rFont val="Calibri Light"/>
        <family val="2"/>
      </rPr>
      <t>(Apdo. 3d)</t>
    </r>
  </si>
  <si>
    <r>
      <t xml:space="preserve">En caso de considerar necesario aportar columnas con información adicional, hacerlo siempre añadiendo a la derecha las columnas que se consideren oportunas. </t>
    </r>
    <r>
      <rPr>
        <b/>
        <sz val="10"/>
        <color theme="1"/>
        <rFont val="Calibri Light"/>
        <family val="2"/>
        <scheme val="major"/>
      </rPr>
      <t>No intercalar columnas en ningún caso.</t>
    </r>
  </si>
  <si>
    <t>Nombre_Municipio</t>
  </si>
  <si>
    <t>HM</t>
  </si>
  <si>
    <t>VSAP</t>
  </si>
  <si>
    <t>LED</t>
  </si>
  <si>
    <t>VM</t>
  </si>
  <si>
    <t>Pot Proyecto</t>
  </si>
  <si>
    <t>TOTAL Potencia</t>
  </si>
  <si>
    <t>TOTAL Plex</t>
  </si>
  <si>
    <t>PLex Proyecto</t>
  </si>
  <si>
    <t>TOTAL Plren</t>
  </si>
  <si>
    <t>PLren Proyecto</t>
  </si>
  <si>
    <t>Ahorro Pot Proy</t>
  </si>
  <si>
    <t>OtrosLum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</si>
</sst>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 _€_-;\-* #,##0\ _€_-;_-* &quot;-&quot;??\ _€_-;_-@_-"/>
    <numFmt numFmtId="165" formatCode="_-* #,##0.0_-;\-* #,##0.0_-;_-* &quot;-&quot;??_-;_-@_-"/>
    <numFmt numFmtId="166" formatCode="_-* #,##0_-;\-* #,##0_-;_-* &quot;-&quot;??_-;_-@_-"/>
    <numFmt numFmtId="167" formatCode="_-* #,##0.0\ _€_-;\-* #,##0.0\ _€_-;_-* &quot;-&quot;?\ _€_-;_-@_-"/>
    <numFmt numFmtId="168" formatCode="0.0%"/>
    <numFmt numFmtId="169" formatCode="_-* #,##0.0\ _€_-;\-* #,##0.0\ _€_-;_-* &quot;-&quot;??\ _€_-;_-@_-"/>
    <numFmt numFmtId="170" formatCode="_-* #,##0.000_-;\-* #,##0.000_-;_-* &quot;-&quot;??_-;_-@_-"/>
    <numFmt numFmtId="171" formatCode="_-* #,##0.00\ _€_-;\-* #,##0.00\ _€_-;_-* &quot;-&quot;??\ _€_-;_-@_-"/>
    <numFmt numFmtId="172" formatCode="_-* #,##0.00\ _€_-;\-* #,##0.00\ _€_-;_-* &quot;-&quot;?\ _€_-;_-@_-"/>
  </numFmts>
  <fonts count="48" x14ac:knownFonts="1">
    <font>
      <sz val="11"/>
      <color theme="1"/>
      <name val="Calibri"/>
      <family val="2"/>
      <scheme val="minor"/>
    </font>
    <font>
      <sz val="10"/>
      <color theme="1"/>
      <name val="Calibri Light"/>
      <family val="2"/>
      <scheme val="major"/>
    </font>
    <font>
      <sz val="10"/>
      <name val="Calibri Light"/>
      <family val="2"/>
      <scheme val="major"/>
    </font>
    <font>
      <b/>
      <sz val="10"/>
      <color theme="1"/>
      <name val="Calibri Light"/>
      <family val="2"/>
      <scheme val="major"/>
    </font>
    <font>
      <sz val="10"/>
      <color rgb="FFC00000"/>
      <name val="Calibri Light"/>
      <family val="2"/>
      <scheme val="major"/>
    </font>
    <font>
      <sz val="10"/>
      <color rgb="FF000000"/>
      <name val="Calibri Light"/>
      <family val="2"/>
      <scheme val="major"/>
    </font>
    <font>
      <sz val="10"/>
      <color theme="0" tint="-0.499984740745262"/>
      <name val="Calibri Light"/>
      <family val="2"/>
      <scheme val="major"/>
    </font>
    <font>
      <sz val="10"/>
      <color rgb="FF000000"/>
      <name val="Calibri Light"/>
      <family val="2"/>
    </font>
    <font>
      <vertAlign val="superscript"/>
      <sz val="9"/>
      <color rgb="FF000000"/>
      <name val="Calibri"/>
      <family val="2"/>
      <scheme val="minor"/>
    </font>
    <font>
      <sz val="9"/>
      <color rgb="FF000000"/>
      <name val="Calibri"/>
      <family val="2"/>
      <scheme val="minor"/>
    </font>
    <font>
      <sz val="10"/>
      <color theme="1"/>
      <name val="Calibri Light"/>
      <family val="2"/>
      <scheme val="major"/>
    </font>
    <font>
      <sz val="9"/>
      <color theme="1"/>
      <name val="Calibri Light"/>
      <family val="2"/>
      <scheme val="major"/>
    </font>
    <font>
      <sz val="9"/>
      <color rgb="FFFF0000"/>
      <name val="Calibri Light"/>
      <family val="2"/>
      <scheme val="major"/>
    </font>
    <font>
      <sz val="9"/>
      <color rgb="FF000000"/>
      <name val="Calibri Light"/>
      <family val="2"/>
    </font>
    <font>
      <sz val="10"/>
      <color rgb="FFFFFFFF"/>
      <name val="Calibri Light"/>
      <family val="2"/>
    </font>
    <font>
      <sz val="8"/>
      <color rgb="FFFFFFFF"/>
      <name val="Calibri Light"/>
      <family val="2"/>
    </font>
    <font>
      <sz val="9"/>
      <color rgb="FFA6A6A6"/>
      <name val="Calibri Light"/>
      <family val="2"/>
      <scheme val="major"/>
    </font>
    <font>
      <sz val="8"/>
      <color rgb="FF000000"/>
      <name val="Calibri Light"/>
      <family val="2"/>
    </font>
    <font>
      <sz val="10"/>
      <color rgb="FF000000"/>
      <name val="Calibri Light"/>
      <family val="2"/>
      <scheme val="major"/>
    </font>
    <font>
      <sz val="8"/>
      <color theme="1"/>
      <name val="Calibri Light"/>
      <family val="2"/>
      <scheme val="major"/>
    </font>
    <font>
      <sz val="8"/>
      <color rgb="FFC00000"/>
      <name val="Calibri Light"/>
      <family val="2"/>
      <scheme val="major"/>
    </font>
    <font>
      <sz val="10"/>
      <name val="Calibri Light"/>
      <family val="2"/>
      <scheme val="major"/>
    </font>
    <font>
      <sz val="11"/>
      <color theme="1"/>
      <name val="Calibri"/>
      <family val="2"/>
      <scheme val="minor"/>
    </font>
    <font>
      <sz val="8"/>
      <name val="Calibri"/>
      <family val="2"/>
      <scheme val="minor"/>
    </font>
    <font>
      <sz val="11"/>
      <color theme="0"/>
      <name val="Calibri"/>
      <family val="2"/>
      <scheme val="minor"/>
    </font>
    <font>
      <sz val="10"/>
      <color rgb="FF00B050"/>
      <name val="Calibri Light"/>
      <family val="2"/>
      <scheme val="major"/>
    </font>
    <font>
      <sz val="8"/>
      <color rgb="FF000000"/>
      <name val="Calibri Light"/>
      <family val="2"/>
      <scheme val="major"/>
    </font>
    <font>
      <sz val="8"/>
      <color theme="0" tint="-0.499984740745262"/>
      <name val="Calibri Light"/>
      <family val="2"/>
      <scheme val="major"/>
    </font>
    <font>
      <b/>
      <sz val="10"/>
      <color rgb="FF000000"/>
      <name val="Calibri Light"/>
      <family val="2"/>
      <scheme val="major"/>
    </font>
    <font>
      <i/>
      <sz val="10"/>
      <color theme="0" tint="-0.499984740745262"/>
      <name val="Calibri Light"/>
      <family val="2"/>
      <scheme val="major"/>
    </font>
    <font>
      <i/>
      <sz val="8"/>
      <color theme="0" tint="-0.499984740745262"/>
      <name val="Calibri Light"/>
      <family val="2"/>
      <scheme val="major"/>
    </font>
    <font>
      <b/>
      <i/>
      <sz val="10"/>
      <color theme="0" tint="-0.499984740745262"/>
      <name val="Calibri Light"/>
      <family val="2"/>
      <scheme val="major"/>
    </font>
    <font>
      <sz val="10"/>
      <color rgb="FFFFFFFF"/>
      <name val="Calibri Light"/>
      <family val="2"/>
    </font>
    <font>
      <b/>
      <sz val="10"/>
      <color rgb="FFFFFFFF"/>
      <name val="Calibri Light"/>
      <family val="2"/>
    </font>
    <font>
      <b/>
      <i/>
      <sz val="10"/>
      <color rgb="FF0070C0"/>
      <name val="Calibri Light"/>
      <family val="2"/>
      <scheme val="major"/>
    </font>
    <font>
      <i/>
      <sz val="10"/>
      <color theme="1"/>
      <name val="Calibri Light"/>
      <family val="2"/>
      <scheme val="major"/>
    </font>
    <font>
      <b/>
      <sz val="11"/>
      <color theme="1"/>
      <name val="Calibri Light"/>
      <family val="2"/>
      <scheme val="major"/>
    </font>
    <font>
      <b/>
      <i/>
      <sz val="10"/>
      <color rgb="FFC00000"/>
      <name val="Calibri Light"/>
      <family val="2"/>
      <scheme val="major"/>
    </font>
    <font>
      <sz val="9"/>
      <color theme="1"/>
      <name val="Calibri Light"/>
      <family val="2"/>
      <scheme val="major"/>
    </font>
    <font>
      <sz val="9"/>
      <color rgb="FFA6A6A6"/>
      <name val="Calibri Light"/>
      <family val="2"/>
      <scheme val="major"/>
    </font>
    <font>
      <sz val="10"/>
      <color rgb="FFFFFFFF"/>
      <name val="Calibri Light"/>
      <family val="2"/>
    </font>
    <font>
      <sz val="9"/>
      <color rgb="FF000000"/>
      <name val="Calibri Light"/>
      <family val="2"/>
    </font>
    <font>
      <sz val="10"/>
      <color rgb="FF000000"/>
      <name val="Calibri Light"/>
      <family val="2"/>
      <scheme val="major"/>
    </font>
    <font>
      <sz val="10"/>
      <color theme="1"/>
      <name val="Calibri Light"/>
      <family val="2"/>
      <scheme val="major"/>
    </font>
    <font>
      <b/>
      <sz val="10"/>
      <color rgb="FF000000"/>
      <name val="Calibri Light"/>
      <family val="2"/>
    </font>
    <font>
      <sz val="10"/>
      <name val="Calibri Light"/>
      <family val="2"/>
      <scheme val="major"/>
    </font>
    <font>
      <sz val="9"/>
      <color theme="0" tint="-0.499984740745262"/>
      <name val="Calibri Light"/>
      <family val="2"/>
      <scheme val="major"/>
    </font>
    <font>
      <b/>
      <sz val="10"/>
      <name val="Calibri Light"/>
      <family val="2"/>
      <scheme val="major"/>
    </font>
  </fonts>
  <fills count="19">
    <fill>
      <patternFill patternType="none"/>
    </fill>
    <fill>
      <patternFill patternType="gray125"/>
    </fill>
    <fill>
      <patternFill patternType="solid">
        <fgColor theme="9" tint="0.59999389629810485"/>
        <bgColor indexed="64"/>
      </patternFill>
    </fill>
    <fill>
      <patternFill patternType="solid">
        <fgColor theme="0" tint="-0.499984740745262"/>
        <bgColor indexed="64"/>
      </patternFill>
    </fill>
    <fill>
      <patternFill patternType="solid">
        <fgColor rgb="FFCCCCCC"/>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rgb="FFFFFF00"/>
        <bgColor theme="4"/>
      </patternFill>
    </fill>
    <fill>
      <patternFill patternType="solid">
        <fgColor theme="0" tint="-0.34998626667073579"/>
        <bgColor theme="4"/>
      </patternFill>
    </fill>
    <fill>
      <patternFill patternType="solid">
        <fgColor theme="0" tint="-4.9989318521683403E-2"/>
        <bgColor indexed="64"/>
      </patternFill>
    </fill>
    <fill>
      <patternFill patternType="solid">
        <fgColor rgb="FFD9D9D9"/>
        <bgColor indexed="64"/>
      </patternFill>
    </fill>
    <fill>
      <patternFill patternType="solid">
        <fgColor rgb="FFFFE699"/>
        <bgColor indexed="64"/>
      </patternFill>
    </fill>
    <fill>
      <patternFill patternType="solid">
        <fgColor rgb="FF808080"/>
        <bgColor indexed="64"/>
      </patternFill>
    </fill>
    <fill>
      <patternFill patternType="solid">
        <fgColor theme="9" tint="-0.499984740745262"/>
        <bgColor indexed="64"/>
      </patternFill>
    </fill>
    <fill>
      <patternFill patternType="solid">
        <fgColor rgb="FF0070C0"/>
        <bgColor indexed="64"/>
      </patternFill>
    </fill>
    <fill>
      <patternFill patternType="solid">
        <fgColor theme="0"/>
        <bgColor indexed="64"/>
      </patternFill>
    </fill>
    <fill>
      <patternFill patternType="solid">
        <fgColor theme="0" tint="-0.34998626667073579"/>
        <bgColor indexed="64"/>
      </patternFill>
    </fill>
  </fills>
  <borders count="54">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rgb="FF000000"/>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medium">
        <color rgb="FF000000"/>
      </left>
      <right style="thin">
        <color indexed="64"/>
      </right>
      <top style="thin">
        <color indexed="64"/>
      </top>
      <bottom/>
      <diagonal/>
    </border>
    <border>
      <left style="thin">
        <color indexed="64"/>
      </left>
      <right style="medium">
        <color rgb="FF000000"/>
      </right>
      <top style="thin">
        <color indexed="64"/>
      </top>
      <bottom/>
      <diagonal/>
    </border>
    <border>
      <left/>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rgb="FF000000"/>
      </left>
      <right/>
      <top/>
      <bottom style="thin">
        <color indexed="64"/>
      </bottom>
      <diagonal/>
    </border>
    <border>
      <left style="medium">
        <color rgb="FF000000"/>
      </left>
      <right style="thin">
        <color indexed="64"/>
      </right>
      <top/>
      <bottom style="thin">
        <color indexed="64"/>
      </bottom>
      <diagonal/>
    </border>
    <border>
      <left style="thin">
        <color indexed="64"/>
      </left>
      <right style="medium">
        <color rgb="FF000000"/>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rgb="FF000000"/>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top/>
      <bottom style="thin">
        <color indexed="64"/>
      </bottom>
      <diagonal/>
    </border>
  </borders>
  <cellStyleXfs count="4">
    <xf numFmtId="0" fontId="0" fillId="0" borderId="0"/>
    <xf numFmtId="43" fontId="22" fillId="0" borderId="0" applyFont="0" applyFill="0" applyBorder="0" applyAlignment="0" applyProtection="0"/>
    <xf numFmtId="9" fontId="22" fillId="0" borderId="0" applyFont="0" applyFill="0" applyBorder="0" applyAlignment="0" applyProtection="0"/>
    <xf numFmtId="43" fontId="22" fillId="0" borderId="0" applyFont="0" applyFill="0" applyBorder="0" applyAlignment="0" applyProtection="0"/>
  </cellStyleXfs>
  <cellXfs count="269">
    <xf numFmtId="0" fontId="0" fillId="0" borderId="0" xfId="0"/>
    <xf numFmtId="0" fontId="1" fillId="0" borderId="0" xfId="0" applyFont="1"/>
    <xf numFmtId="0" fontId="1" fillId="0" borderId="2" xfId="0" applyFont="1" applyBorder="1"/>
    <xf numFmtId="0" fontId="1" fillId="0" borderId="0" xfId="0" applyFont="1" applyAlignment="1">
      <alignment wrapText="1"/>
    </xf>
    <xf numFmtId="0" fontId="10" fillId="0" borderId="0" xfId="0" applyFont="1"/>
    <xf numFmtId="0" fontId="11" fillId="0" borderId="0" xfId="0" applyFont="1"/>
    <xf numFmtId="0" fontId="12" fillId="0" borderId="0" xfId="0" applyFont="1"/>
    <xf numFmtId="0" fontId="13" fillId="0" borderId="0" xfId="0" applyFont="1"/>
    <xf numFmtId="0" fontId="14" fillId="14" borderId="2" xfId="0" applyFont="1" applyFill="1" applyBorder="1" applyAlignment="1">
      <alignment horizontal="center" vertical="center" wrapText="1"/>
    </xf>
    <xf numFmtId="0" fontId="16" fillId="0" borderId="0" xfId="0" applyFont="1"/>
    <xf numFmtId="0" fontId="16" fillId="0" borderId="0" xfId="0" applyFont="1" applyAlignment="1">
      <alignment horizontal="center"/>
    </xf>
    <xf numFmtId="0" fontId="5" fillId="0" borderId="0" xfId="0" applyFont="1"/>
    <xf numFmtId="0" fontId="18" fillId="0" borderId="0" xfId="0" applyFont="1"/>
    <xf numFmtId="164" fontId="5" fillId="0" borderId="15" xfId="0" applyNumberFormat="1" applyFont="1" applyBorder="1"/>
    <xf numFmtId="164" fontId="5" fillId="0" borderId="19" xfId="0" applyNumberFormat="1" applyFont="1" applyBorder="1"/>
    <xf numFmtId="164" fontId="18" fillId="0" borderId="13" xfId="0" applyNumberFormat="1" applyFont="1" applyBorder="1"/>
    <xf numFmtId="164" fontId="18" fillId="0" borderId="27" xfId="0" applyNumberFormat="1" applyFont="1" applyBorder="1"/>
    <xf numFmtId="164" fontId="5" fillId="0" borderId="13" xfId="0" applyNumberFormat="1" applyFont="1" applyBorder="1"/>
    <xf numFmtId="164" fontId="5" fillId="0" borderId="17" xfId="0" applyNumberFormat="1" applyFont="1" applyBorder="1"/>
    <xf numFmtId="164" fontId="18" fillId="0" borderId="19" xfId="0" applyNumberFormat="1" applyFont="1" applyBorder="1"/>
    <xf numFmtId="0" fontId="1" fillId="0" borderId="37" xfId="0" applyFont="1" applyBorder="1"/>
    <xf numFmtId="0" fontId="1" fillId="0" borderId="0" xfId="0" applyFont="1" applyAlignment="1">
      <alignment horizontal="left" vertical="center" wrapText="1"/>
    </xf>
    <xf numFmtId="0" fontId="0" fillId="0" borderId="0" xfId="0" pivotButton="1"/>
    <xf numFmtId="0" fontId="0" fillId="0" borderId="0" xfId="0" applyAlignment="1">
      <alignment horizontal="left"/>
    </xf>
    <xf numFmtId="0" fontId="1" fillId="0" borderId="0" xfId="0" applyFont="1" applyAlignment="1">
      <alignment horizontal="center" vertical="center"/>
    </xf>
    <xf numFmtId="165" fontId="1" fillId="0" borderId="0" xfId="1" applyNumberFormat="1" applyFont="1" applyAlignment="1">
      <alignment horizontal="center" vertical="center"/>
    </xf>
    <xf numFmtId="166" fontId="1" fillId="0" borderId="0" xfId="1" applyNumberFormat="1" applyFont="1" applyAlignment="1">
      <alignment horizontal="center" vertical="center"/>
    </xf>
    <xf numFmtId="167" fontId="1" fillId="0" borderId="0" xfId="0" applyNumberFormat="1" applyFont="1"/>
    <xf numFmtId="0" fontId="2" fillId="0" borderId="0" xfId="0" applyFont="1"/>
    <xf numFmtId="43" fontId="1" fillId="0" borderId="2" xfId="1" applyFont="1" applyBorder="1"/>
    <xf numFmtId="165" fontId="1" fillId="0" borderId="2" xfId="1" applyNumberFormat="1" applyFont="1" applyBorder="1"/>
    <xf numFmtId="0" fontId="24" fillId="15" borderId="0" xfId="0" applyFont="1" applyFill="1"/>
    <xf numFmtId="0" fontId="24" fillId="16" borderId="0" xfId="0" applyFont="1" applyFill="1"/>
    <xf numFmtId="165" fontId="1" fillId="0" borderId="0" xfId="0" applyNumberFormat="1" applyFont="1"/>
    <xf numFmtId="166" fontId="1" fillId="0" borderId="2" xfId="1" applyNumberFormat="1" applyFont="1" applyBorder="1"/>
    <xf numFmtId="0" fontId="1" fillId="0" borderId="2" xfId="0" applyFont="1" applyBorder="1" applyAlignment="1">
      <alignment horizontal="center" vertical="center"/>
    </xf>
    <xf numFmtId="0" fontId="2" fillId="0" borderId="2" xfId="0" applyFont="1" applyBorder="1"/>
    <xf numFmtId="0" fontId="2" fillId="0" borderId="2" xfId="0" applyFont="1" applyBorder="1" applyAlignment="1">
      <alignment wrapText="1"/>
    </xf>
    <xf numFmtId="43" fontId="1" fillId="0" borderId="2" xfId="1" applyFont="1" applyBorder="1" applyAlignment="1">
      <alignment wrapText="1"/>
    </xf>
    <xf numFmtId="165" fontId="1" fillId="0" borderId="2" xfId="1" applyNumberFormat="1" applyFont="1" applyBorder="1" applyAlignment="1">
      <alignment wrapText="1"/>
    </xf>
    <xf numFmtId="43" fontId="1" fillId="0" borderId="30" xfId="1" applyFont="1" applyBorder="1" applyAlignment="1">
      <alignment wrapText="1"/>
    </xf>
    <xf numFmtId="0" fontId="1" fillId="0" borderId="40" xfId="0" applyFont="1" applyBorder="1"/>
    <xf numFmtId="169" fontId="5" fillId="0" borderId="28" xfId="0" applyNumberFormat="1" applyFont="1" applyBorder="1"/>
    <xf numFmtId="169" fontId="5" fillId="0" borderId="30" xfId="0" applyNumberFormat="1" applyFont="1" applyBorder="1"/>
    <xf numFmtId="169" fontId="5" fillId="0" borderId="32" xfId="0" applyNumberFormat="1" applyFont="1" applyBorder="1"/>
    <xf numFmtId="0" fontId="5" fillId="0" borderId="9" xfId="0" applyFont="1" applyBorder="1"/>
    <xf numFmtId="0" fontId="1" fillId="0" borderId="41" xfId="0" applyFont="1" applyBorder="1"/>
    <xf numFmtId="0" fontId="5" fillId="0" borderId="32" xfId="0" applyFont="1" applyBorder="1"/>
    <xf numFmtId="170" fontId="12" fillId="0" borderId="0" xfId="1" applyNumberFormat="1" applyFont="1"/>
    <xf numFmtId="43" fontId="25" fillId="0" borderId="2" xfId="1" applyFont="1" applyBorder="1"/>
    <xf numFmtId="166" fontId="25" fillId="0" borderId="2" xfId="1" applyNumberFormat="1" applyFont="1" applyBorder="1"/>
    <xf numFmtId="0" fontId="5" fillId="0" borderId="2" xfId="0" applyFont="1" applyBorder="1" applyAlignment="1">
      <alignment horizontal="left" vertical="center"/>
    </xf>
    <xf numFmtId="0" fontId="26" fillId="0" borderId="2" xfId="0" applyFont="1" applyBorder="1" applyAlignment="1">
      <alignment horizontal="left" vertical="center" wrapText="1"/>
    </xf>
    <xf numFmtId="0" fontId="3" fillId="0" borderId="0" xfId="0" applyFont="1" applyAlignment="1">
      <alignment horizontal="right" vertical="center"/>
    </xf>
    <xf numFmtId="0" fontId="3" fillId="0" borderId="4" xfId="0" applyFont="1" applyBorder="1" applyAlignment="1">
      <alignment horizontal="right" vertical="center"/>
    </xf>
    <xf numFmtId="0" fontId="5" fillId="4" borderId="2" xfId="0" applyFont="1" applyFill="1" applyBorder="1" applyAlignment="1">
      <alignment horizontal="left" vertical="center" wrapText="1"/>
    </xf>
    <xf numFmtId="0" fontId="6" fillId="0" borderId="2" xfId="0" applyFont="1" applyBorder="1" applyAlignment="1">
      <alignment horizontal="left" vertical="center"/>
    </xf>
    <xf numFmtId="0" fontId="27" fillId="0" borderId="2" xfId="0" applyFont="1" applyBorder="1" applyAlignment="1">
      <alignment horizontal="left" vertical="center" wrapText="1"/>
    </xf>
    <xf numFmtId="0" fontId="6" fillId="0" borderId="0" xfId="0" applyFont="1" applyAlignment="1">
      <alignment horizontal="left" vertical="center"/>
    </xf>
    <xf numFmtId="0" fontId="5" fillId="0" borderId="0" xfId="0" applyFont="1" applyAlignment="1">
      <alignment horizontal="left" vertical="center"/>
    </xf>
    <xf numFmtId="0" fontId="1" fillId="0" borderId="0" xfId="0" applyFont="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9" fontId="5" fillId="0" borderId="0" xfId="2" applyFont="1" applyAlignment="1">
      <alignment horizontal="left" vertical="center"/>
    </xf>
    <xf numFmtId="0" fontId="0" fillId="0" borderId="0" xfId="0" applyAlignment="1">
      <alignment horizontal="right"/>
    </xf>
    <xf numFmtId="43" fontId="5" fillId="0" borderId="2" xfId="1" applyFont="1" applyBorder="1" applyAlignment="1">
      <alignment horizontal="left" vertical="center"/>
    </xf>
    <xf numFmtId="43" fontId="1" fillId="0" borderId="2" xfId="1" applyFont="1" applyBorder="1" applyAlignment="1">
      <alignment horizontal="left" vertical="center"/>
    </xf>
    <xf numFmtId="43" fontId="6" fillId="0" borderId="2" xfId="1" applyFont="1" applyBorder="1" applyAlignment="1">
      <alignment horizontal="left" vertical="center"/>
    </xf>
    <xf numFmtId="43" fontId="5" fillId="0" borderId="24" xfId="1" applyFont="1" applyBorder="1" applyAlignment="1">
      <alignment horizontal="left" vertical="center"/>
    </xf>
    <xf numFmtId="43" fontId="5" fillId="0" borderId="11" xfId="1" applyFont="1" applyBorder="1" applyAlignment="1">
      <alignment horizontal="left" vertical="center"/>
    </xf>
    <xf numFmtId="43" fontId="5" fillId="0" borderId="10" xfId="1" applyFont="1" applyBorder="1" applyAlignment="1">
      <alignment horizontal="left" vertical="center"/>
    </xf>
    <xf numFmtId="43" fontId="28" fillId="0" borderId="33" xfId="1" applyFont="1" applyBorder="1" applyAlignment="1">
      <alignment horizontal="left" vertical="center"/>
    </xf>
    <xf numFmtId="171" fontId="0" fillId="0" borderId="0" xfId="0" applyNumberFormat="1"/>
    <xf numFmtId="0" fontId="28" fillId="4" borderId="10" xfId="0" applyFont="1" applyFill="1" applyBorder="1" applyAlignment="1">
      <alignment horizontal="left" vertical="center" wrapText="1"/>
    </xf>
    <xf numFmtId="43" fontId="28" fillId="11" borderId="2" xfId="1" applyFont="1" applyFill="1" applyBorder="1" applyAlignment="1">
      <alignment horizontal="left" vertical="center"/>
    </xf>
    <xf numFmtId="43" fontId="28" fillId="11" borderId="34" xfId="1" applyFont="1" applyFill="1" applyBorder="1" applyAlignment="1">
      <alignment horizontal="left" vertical="center"/>
    </xf>
    <xf numFmtId="43" fontId="28" fillId="11" borderId="24" xfId="1" applyFont="1" applyFill="1" applyBorder="1" applyAlignment="1">
      <alignment horizontal="left" vertical="center"/>
    </xf>
    <xf numFmtId="43" fontId="28" fillId="11" borderId="11" xfId="1" applyFont="1" applyFill="1" applyBorder="1" applyAlignment="1">
      <alignment horizontal="left" vertical="center"/>
    </xf>
    <xf numFmtId="43" fontId="28" fillId="11" borderId="10" xfId="1" applyFont="1" applyFill="1" applyBorder="1" applyAlignment="1">
      <alignment horizontal="left" vertical="center"/>
    </xf>
    <xf numFmtId="0" fontId="29" fillId="0" borderId="2" xfId="0" applyFont="1" applyBorder="1" applyAlignment="1">
      <alignment horizontal="left" vertical="center"/>
    </xf>
    <xf numFmtId="0" fontId="2" fillId="0" borderId="2" xfId="0" applyFont="1" applyBorder="1" applyAlignment="1">
      <alignment horizontal="left" vertical="center"/>
    </xf>
    <xf numFmtId="0" fontId="30" fillId="0" borderId="2" xfId="0" applyFont="1" applyBorder="1" applyAlignment="1">
      <alignment horizontal="left" vertical="center" wrapText="1"/>
    </xf>
    <xf numFmtId="43" fontId="29" fillId="0" borderId="2" xfId="1" applyFont="1" applyBorder="1" applyAlignment="1">
      <alignment horizontal="left" vertical="center"/>
    </xf>
    <xf numFmtId="43" fontId="31" fillId="11" borderId="2" xfId="1" applyFont="1" applyFill="1" applyBorder="1" applyAlignment="1">
      <alignment horizontal="left" vertical="center"/>
    </xf>
    <xf numFmtId="0" fontId="5" fillId="4" borderId="2" xfId="0" applyFont="1" applyFill="1" applyBorder="1" applyAlignment="1">
      <alignment horizontal="left" vertical="center"/>
    </xf>
    <xf numFmtId="0" fontId="2" fillId="0" borderId="37" xfId="0" applyFont="1" applyBorder="1"/>
    <xf numFmtId="165" fontId="1" fillId="0" borderId="37" xfId="1" applyNumberFormat="1" applyFont="1" applyBorder="1"/>
    <xf numFmtId="43" fontId="1" fillId="0" borderId="37" xfId="1" applyFont="1" applyBorder="1" applyAlignment="1">
      <alignment wrapText="1"/>
    </xf>
    <xf numFmtId="43" fontId="1" fillId="0" borderId="32" xfId="1" applyFont="1" applyBorder="1" applyAlignment="1">
      <alignment wrapText="1"/>
    </xf>
    <xf numFmtId="167" fontId="1" fillId="0" borderId="39" xfId="0" applyNumberFormat="1" applyFont="1" applyBorder="1" applyAlignment="1">
      <alignment wrapText="1"/>
    </xf>
    <xf numFmtId="167" fontId="1" fillId="0" borderId="42" xfId="0" applyNumberFormat="1" applyFont="1" applyBorder="1" applyAlignment="1">
      <alignment wrapText="1"/>
    </xf>
    <xf numFmtId="165" fontId="1" fillId="0" borderId="36" xfId="1" applyNumberFormat="1" applyFont="1" applyBorder="1" applyAlignment="1">
      <alignment wrapText="1"/>
    </xf>
    <xf numFmtId="168" fontId="1" fillId="0" borderId="30" xfId="2" applyNumberFormat="1" applyFont="1" applyBorder="1" applyAlignment="1">
      <alignment wrapText="1"/>
    </xf>
    <xf numFmtId="165" fontId="1" fillId="0" borderId="31" xfId="1" applyNumberFormat="1" applyFont="1" applyBorder="1" applyAlignment="1">
      <alignment wrapText="1"/>
    </xf>
    <xf numFmtId="168" fontId="1" fillId="0" borderId="32" xfId="2" applyNumberFormat="1" applyFont="1" applyBorder="1" applyAlignment="1">
      <alignment wrapText="1"/>
    </xf>
    <xf numFmtId="165" fontId="1" fillId="0" borderId="30" xfId="1" applyNumberFormat="1" applyFont="1" applyBorder="1" applyAlignment="1">
      <alignment wrapText="1"/>
    </xf>
    <xf numFmtId="0" fontId="2" fillId="5" borderId="8" xfId="0" applyFont="1" applyFill="1" applyBorder="1" applyAlignment="1">
      <alignment vertical="center" wrapText="1"/>
    </xf>
    <xf numFmtId="0" fontId="1" fillId="7" borderId="8" xfId="0" applyFont="1" applyFill="1" applyBorder="1" applyAlignment="1">
      <alignment wrapText="1"/>
    </xf>
    <xf numFmtId="0" fontId="1" fillId="6" borderId="8" xfId="0" applyFont="1" applyFill="1" applyBorder="1" applyAlignment="1">
      <alignment wrapText="1"/>
    </xf>
    <xf numFmtId="0" fontId="4" fillId="5" borderId="8" xfId="0" applyFont="1" applyFill="1" applyBorder="1" applyAlignment="1">
      <alignment vertical="center" wrapText="1"/>
    </xf>
    <xf numFmtId="0" fontId="4" fillId="7" borderId="8" xfId="0" applyFont="1" applyFill="1" applyBorder="1" applyAlignment="1">
      <alignment wrapText="1"/>
    </xf>
    <xf numFmtId="0" fontId="4" fillId="6" borderId="8" xfId="0" applyFont="1" applyFill="1" applyBorder="1" applyAlignment="1">
      <alignment wrapText="1"/>
    </xf>
    <xf numFmtId="0" fontId="4" fillId="6" borderId="9" xfId="0" applyFont="1" applyFill="1" applyBorder="1" applyAlignment="1">
      <alignment wrapText="1"/>
    </xf>
    <xf numFmtId="0" fontId="4" fillId="6" borderId="44" xfId="0" applyFont="1" applyFill="1" applyBorder="1" applyAlignment="1">
      <alignment wrapText="1"/>
    </xf>
    <xf numFmtId="0" fontId="4" fillId="7" borderId="7" xfId="0" applyFont="1" applyFill="1" applyBorder="1" applyAlignment="1">
      <alignment wrapText="1"/>
    </xf>
    <xf numFmtId="0" fontId="4" fillId="7" borderId="9" xfId="0" applyFont="1" applyFill="1" applyBorder="1" applyAlignment="1">
      <alignment wrapText="1"/>
    </xf>
    <xf numFmtId="0" fontId="1" fillId="6" borderId="7" xfId="0" applyFont="1" applyFill="1" applyBorder="1" applyAlignment="1">
      <alignment wrapText="1"/>
    </xf>
    <xf numFmtId="0" fontId="1" fillId="6" borderId="9" xfId="0" applyFont="1" applyFill="1" applyBorder="1" applyAlignment="1">
      <alignment wrapText="1"/>
    </xf>
    <xf numFmtId="167" fontId="1" fillId="0" borderId="36" xfId="0" applyNumberFormat="1" applyFont="1" applyBorder="1" applyAlignment="1">
      <alignment wrapText="1"/>
    </xf>
    <xf numFmtId="167" fontId="1" fillId="0" borderId="31" xfId="0" applyNumberFormat="1" applyFont="1" applyBorder="1" applyAlignment="1">
      <alignment wrapText="1"/>
    </xf>
    <xf numFmtId="0" fontId="1" fillId="7" borderId="7" xfId="0" applyFont="1" applyFill="1" applyBorder="1" applyAlignment="1">
      <alignment wrapText="1"/>
    </xf>
    <xf numFmtId="0" fontId="1" fillId="7" borderId="9" xfId="0" applyFont="1" applyFill="1" applyBorder="1" applyAlignment="1">
      <alignment wrapText="1"/>
    </xf>
    <xf numFmtId="0" fontId="1" fillId="0" borderId="30" xfId="0" applyFont="1" applyBorder="1"/>
    <xf numFmtId="0" fontId="1" fillId="0" borderId="32" xfId="0" applyFont="1" applyBorder="1"/>
    <xf numFmtId="0" fontId="32" fillId="14" borderId="2" xfId="0" applyFont="1" applyFill="1" applyBorder="1" applyAlignment="1">
      <alignment horizontal="center" vertical="center" wrapText="1"/>
    </xf>
    <xf numFmtId="165" fontId="1" fillId="0" borderId="40" xfId="0" applyNumberFormat="1" applyFont="1" applyBorder="1"/>
    <xf numFmtId="9" fontId="1" fillId="0" borderId="0" xfId="2" applyFont="1"/>
    <xf numFmtId="10" fontId="1" fillId="0" borderId="0" xfId="2" applyNumberFormat="1" applyFont="1"/>
    <xf numFmtId="172" fontId="1" fillId="0" borderId="0" xfId="0" applyNumberFormat="1" applyFont="1"/>
    <xf numFmtId="43" fontId="1" fillId="0" borderId="0" xfId="1" applyFont="1"/>
    <xf numFmtId="43" fontId="1" fillId="0" borderId="40" xfId="1" applyFont="1" applyBorder="1"/>
    <xf numFmtId="0" fontId="0" fillId="0" borderId="0" xfId="0" applyAlignment="1">
      <alignment wrapText="1"/>
    </xf>
    <xf numFmtId="0" fontId="1" fillId="17" borderId="0" xfId="0" applyFont="1" applyFill="1"/>
    <xf numFmtId="0" fontId="10" fillId="17" borderId="0" xfId="0" applyFont="1" applyFill="1"/>
    <xf numFmtId="0" fontId="4" fillId="5" borderId="7" xfId="0" applyFont="1" applyFill="1" applyBorder="1" applyAlignment="1">
      <alignment vertical="center" wrapText="1"/>
    </xf>
    <xf numFmtId="166" fontId="1" fillId="0" borderId="36" xfId="1" applyNumberFormat="1" applyFont="1" applyBorder="1"/>
    <xf numFmtId="166" fontId="1" fillId="0" borderId="31" xfId="1" applyNumberFormat="1" applyFont="1" applyBorder="1"/>
    <xf numFmtId="0" fontId="5" fillId="0" borderId="30" xfId="0" applyFont="1" applyBorder="1"/>
    <xf numFmtId="0" fontId="34" fillId="0" borderId="0" xfId="0" applyFont="1"/>
    <xf numFmtId="0" fontId="1" fillId="0" borderId="0" xfId="0" applyFont="1" applyAlignment="1">
      <alignment horizontal="left" wrapText="1"/>
    </xf>
    <xf numFmtId="0" fontId="37" fillId="0" borderId="0" xfId="0" applyFont="1" applyAlignment="1">
      <alignment horizontal="left"/>
    </xf>
    <xf numFmtId="0" fontId="1" fillId="0" borderId="0" xfId="0" applyFont="1" applyAlignment="1">
      <alignment horizontal="left"/>
    </xf>
    <xf numFmtId="0" fontId="1" fillId="0" borderId="11" xfId="0" applyFont="1" applyBorder="1"/>
    <xf numFmtId="0" fontId="38" fillId="0" borderId="0" xfId="0" applyFont="1"/>
    <xf numFmtId="0" fontId="39" fillId="0" borderId="0" xfId="0" applyFont="1"/>
    <xf numFmtId="0" fontId="39" fillId="0" borderId="0" xfId="0" applyFont="1" applyAlignment="1">
      <alignment horizontal="center"/>
    </xf>
    <xf numFmtId="0" fontId="5" fillId="0" borderId="13" xfId="0" applyFont="1" applyBorder="1"/>
    <xf numFmtId="0" fontId="5" fillId="0" borderId="15" xfId="0" applyFont="1" applyBorder="1"/>
    <xf numFmtId="0" fontId="5" fillId="0" borderId="17" xfId="0" applyFont="1" applyBorder="1"/>
    <xf numFmtId="164" fontId="5" fillId="0" borderId="28" xfId="0" applyNumberFormat="1" applyFont="1" applyBorder="1"/>
    <xf numFmtId="164" fontId="5" fillId="0" borderId="30" xfId="0" applyNumberFormat="1" applyFont="1" applyBorder="1"/>
    <xf numFmtId="164" fontId="5" fillId="0" borderId="32" xfId="0" applyNumberFormat="1" applyFont="1" applyBorder="1"/>
    <xf numFmtId="164" fontId="42" fillId="0" borderId="27" xfId="0" applyNumberFormat="1" applyFont="1" applyBorder="1"/>
    <xf numFmtId="164" fontId="42" fillId="0" borderId="13" xfId="0" applyNumberFormat="1" applyFont="1" applyBorder="1"/>
    <xf numFmtId="164" fontId="42" fillId="0" borderId="19" xfId="0" applyNumberFormat="1" applyFont="1" applyBorder="1"/>
    <xf numFmtId="0" fontId="41" fillId="0" borderId="0" xfId="0" applyFont="1"/>
    <xf numFmtId="0" fontId="43" fillId="0" borderId="0" xfId="0" applyFont="1"/>
    <xf numFmtId="0" fontId="42" fillId="0" borderId="0" xfId="0" applyFont="1"/>
    <xf numFmtId="0" fontId="5" fillId="0" borderId="2" xfId="0" applyFont="1" applyBorder="1"/>
    <xf numFmtId="0" fontId="19" fillId="0" borderId="0" xfId="0" applyFont="1" applyAlignment="1">
      <alignment horizontal="left" vertical="center" wrapText="1"/>
    </xf>
    <xf numFmtId="43" fontId="1" fillId="0" borderId="24" xfId="1" applyFont="1" applyBorder="1"/>
    <xf numFmtId="0" fontId="1" fillId="0" borderId="24" xfId="0" applyFont="1" applyBorder="1" applyAlignment="1">
      <alignment horizontal="center" vertical="center"/>
    </xf>
    <xf numFmtId="165" fontId="1" fillId="0" borderId="24" xfId="1" applyNumberFormat="1" applyFont="1" applyBorder="1"/>
    <xf numFmtId="166" fontId="1" fillId="0" borderId="24" xfId="1" applyNumberFormat="1" applyFont="1" applyBorder="1"/>
    <xf numFmtId="0" fontId="2" fillId="10" borderId="4" xfId="0" applyFont="1" applyFill="1" applyBorder="1" applyAlignment="1">
      <alignment horizontal="left" vertical="center" wrapText="1"/>
    </xf>
    <xf numFmtId="0" fontId="1" fillId="0" borderId="3" xfId="0" applyFont="1" applyBorder="1"/>
    <xf numFmtId="0" fontId="1" fillId="0" borderId="4" xfId="0" applyFont="1" applyBorder="1"/>
    <xf numFmtId="0" fontId="1" fillId="0" borderId="1" xfId="0" applyFont="1" applyBorder="1"/>
    <xf numFmtId="0" fontId="1" fillId="2" borderId="2" xfId="0" applyFont="1" applyFill="1" applyBorder="1"/>
    <xf numFmtId="0" fontId="1" fillId="2" borderId="12" xfId="0" applyFont="1" applyFill="1" applyBorder="1"/>
    <xf numFmtId="0" fontId="1" fillId="2" borderId="14" xfId="0" applyFont="1" applyFill="1" applyBorder="1"/>
    <xf numFmtId="0" fontId="1" fillId="2" borderId="16" xfId="0" applyFont="1" applyFill="1" applyBorder="1"/>
    <xf numFmtId="0" fontId="7" fillId="2" borderId="2" xfId="0" applyFont="1" applyFill="1" applyBorder="1"/>
    <xf numFmtId="0" fontId="7" fillId="2" borderId="16" xfId="0" applyFont="1" applyFill="1" applyBorder="1"/>
    <xf numFmtId="0" fontId="14" fillId="3" borderId="0" xfId="0" applyFont="1" applyFill="1"/>
    <xf numFmtId="0" fontId="7" fillId="2" borderId="7" xfId="0" applyFont="1" applyFill="1" applyBorder="1"/>
    <xf numFmtId="0" fontId="7" fillId="2" borderId="29" xfId="0" applyFont="1" applyFill="1" applyBorder="1"/>
    <xf numFmtId="0" fontId="7" fillId="2" borderId="31" xfId="0" applyFont="1" applyFill="1" applyBorder="1"/>
    <xf numFmtId="0" fontId="7" fillId="2" borderId="26" xfId="0" applyFont="1" applyFill="1" applyBorder="1"/>
    <xf numFmtId="0" fontId="7" fillId="2" borderId="14" xfId="0" applyFont="1" applyFill="1" applyBorder="1"/>
    <xf numFmtId="0" fontId="7" fillId="2" borderId="18" xfId="0" applyFont="1" applyFill="1" applyBorder="1"/>
    <xf numFmtId="0" fontId="7" fillId="2" borderId="12" xfId="0" applyFont="1" applyFill="1" applyBorder="1"/>
    <xf numFmtId="0" fontId="1" fillId="2" borderId="36" xfId="0" applyFont="1" applyFill="1" applyBorder="1"/>
    <xf numFmtId="0" fontId="1" fillId="2" borderId="31" xfId="0" applyFont="1" applyFill="1" applyBorder="1"/>
    <xf numFmtId="0" fontId="40" fillId="3" borderId="11" xfId="0" applyFont="1" applyFill="1" applyBorder="1"/>
    <xf numFmtId="0" fontId="1" fillId="2" borderId="7" xfId="0" applyFont="1" applyFill="1" applyBorder="1"/>
    <xf numFmtId="0" fontId="40" fillId="18" borderId="0" xfId="0" applyFont="1" applyFill="1"/>
    <xf numFmtId="0" fontId="1" fillId="6" borderId="12" xfId="0" applyFont="1" applyFill="1" applyBorder="1"/>
    <xf numFmtId="0" fontId="1" fillId="6" borderId="14" xfId="0" applyFont="1" applyFill="1" applyBorder="1"/>
    <xf numFmtId="0" fontId="1" fillId="6" borderId="16" xfId="0" applyFont="1" applyFill="1" applyBorder="1"/>
    <xf numFmtId="0" fontId="7" fillId="6" borderId="16" xfId="0" applyFont="1" applyFill="1" applyBorder="1"/>
    <xf numFmtId="0" fontId="1" fillId="6" borderId="2" xfId="0" applyFont="1" applyFill="1" applyBorder="1"/>
    <xf numFmtId="0" fontId="7" fillId="6" borderId="2" xfId="0" applyFont="1" applyFill="1" applyBorder="1"/>
    <xf numFmtId="0" fontId="1" fillId="6" borderId="36" xfId="0" applyFont="1" applyFill="1" applyBorder="1"/>
    <xf numFmtId="0" fontId="1" fillId="6" borderId="31" xfId="0" applyFont="1" applyFill="1" applyBorder="1"/>
    <xf numFmtId="0" fontId="1" fillId="6" borderId="7" xfId="0" applyFont="1" applyFill="1" applyBorder="1"/>
    <xf numFmtId="0" fontId="14" fillId="18" borderId="11" xfId="0" applyFont="1" applyFill="1" applyBorder="1"/>
    <xf numFmtId="0" fontId="14" fillId="18" borderId="0" xfId="0" applyFont="1" applyFill="1"/>
    <xf numFmtId="0" fontId="7" fillId="6" borderId="7" xfId="0" applyFont="1" applyFill="1" applyBorder="1"/>
    <xf numFmtId="0" fontId="7" fillId="6" borderId="29" xfId="0" applyFont="1" applyFill="1" applyBorder="1"/>
    <xf numFmtId="0" fontId="7" fillId="6" borderId="31" xfId="0" applyFont="1" applyFill="1" applyBorder="1"/>
    <xf numFmtId="0" fontId="7" fillId="6" borderId="26" xfId="0" applyFont="1" applyFill="1" applyBorder="1"/>
    <xf numFmtId="0" fontId="7" fillId="6" borderId="14" xfId="0" applyFont="1" applyFill="1" applyBorder="1"/>
    <xf numFmtId="0" fontId="7" fillId="6" borderId="18" xfId="0" applyFont="1" applyFill="1" applyBorder="1"/>
    <xf numFmtId="0" fontId="7" fillId="6" borderId="12" xfId="0" applyFont="1" applyFill="1" applyBorder="1"/>
    <xf numFmtId="0" fontId="5" fillId="4" borderId="24"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4" fillId="13" borderId="2" xfId="0" applyFont="1" applyFill="1" applyBorder="1" applyAlignment="1">
      <alignment horizontal="center" vertical="center" wrapText="1"/>
    </xf>
    <xf numFmtId="0" fontId="1" fillId="0" borderId="6" xfId="0" applyFont="1" applyBorder="1"/>
    <xf numFmtId="43" fontId="1" fillId="0" borderId="24" xfId="1" applyFont="1" applyBorder="1" applyAlignment="1">
      <alignment wrapText="1"/>
    </xf>
    <xf numFmtId="0" fontId="45" fillId="10" borderId="49" xfId="0" applyFont="1" applyFill="1" applyBorder="1" applyAlignment="1">
      <alignment horizontal="left" vertical="center" wrapText="1"/>
    </xf>
    <xf numFmtId="0" fontId="2" fillId="9" borderId="50" xfId="0" applyFont="1" applyFill="1" applyBorder="1" applyAlignment="1">
      <alignment horizontal="left" vertical="center" wrapText="1"/>
    </xf>
    <xf numFmtId="0" fontId="2" fillId="9" borderId="51" xfId="0" applyFont="1" applyFill="1" applyBorder="1" applyAlignment="1">
      <alignment horizontal="left" vertical="center" wrapText="1"/>
    </xf>
    <xf numFmtId="0" fontId="46" fillId="0" borderId="0" xfId="0" applyFont="1"/>
    <xf numFmtId="0" fontId="46" fillId="0" borderId="0" xfId="0" applyFont="1" applyAlignment="1">
      <alignment horizontal="left" vertical="center" wrapText="1"/>
    </xf>
    <xf numFmtId="0" fontId="46" fillId="0" borderId="0" xfId="0" applyFont="1" applyAlignment="1">
      <alignment horizontal="left" vertical="center"/>
    </xf>
    <xf numFmtId="43" fontId="1" fillId="0" borderId="40" xfId="1" applyFont="1" applyBorder="1" applyAlignment="1">
      <alignment horizontal="center" vertical="center"/>
    </xf>
    <xf numFmtId="43" fontId="1" fillId="0" borderId="0" xfId="1" applyFont="1" applyAlignment="1">
      <alignment horizontal="center" vertical="center"/>
    </xf>
    <xf numFmtId="43" fontId="0" fillId="0" borderId="0" xfId="0" applyNumberFormat="1"/>
    <xf numFmtId="43" fontId="0" fillId="0" borderId="0" xfId="0" applyNumberFormat="1" applyAlignment="1">
      <alignment horizontal="center"/>
    </xf>
    <xf numFmtId="0" fontId="2" fillId="5" borderId="7" xfId="0" applyFont="1" applyFill="1" applyBorder="1" applyAlignment="1">
      <alignment vertical="center" wrapText="1"/>
    </xf>
    <xf numFmtId="0" fontId="2" fillId="5" borderId="9" xfId="0" applyFont="1" applyFill="1" applyBorder="1" applyAlignment="1">
      <alignment vertical="center" wrapText="1"/>
    </xf>
    <xf numFmtId="0" fontId="2" fillId="0" borderId="36" xfId="0" applyFont="1" applyBorder="1"/>
    <xf numFmtId="0" fontId="2" fillId="0" borderId="30" xfId="0" applyFont="1" applyBorder="1"/>
    <xf numFmtId="0" fontId="2" fillId="0" borderId="36" xfId="0" applyFont="1" applyBorder="1" applyAlignment="1">
      <alignment wrapText="1"/>
    </xf>
    <xf numFmtId="0" fontId="2" fillId="0" borderId="31" xfId="0" applyFont="1" applyBorder="1"/>
    <xf numFmtId="43" fontId="1" fillId="0" borderId="37" xfId="1" applyFont="1" applyBorder="1"/>
    <xf numFmtId="0" fontId="2" fillId="0" borderId="32" xfId="0" applyFont="1" applyBorder="1"/>
    <xf numFmtId="0" fontId="4" fillId="5" borderId="9" xfId="0" applyFont="1" applyFill="1" applyBorder="1" applyAlignment="1">
      <alignment vertical="center" wrapText="1"/>
    </xf>
    <xf numFmtId="0" fontId="21" fillId="8" borderId="3" xfId="0" applyFont="1" applyFill="1" applyBorder="1" applyAlignment="1">
      <alignment vertical="center" wrapText="1"/>
    </xf>
    <xf numFmtId="0" fontId="2" fillId="8" borderId="49" xfId="0" applyFont="1" applyFill="1" applyBorder="1" applyAlignment="1">
      <alignment vertical="center" wrapText="1"/>
    </xf>
    <xf numFmtId="0" fontId="47" fillId="0" borderId="0" xfId="0" applyFont="1" applyAlignment="1">
      <alignment horizontal="right"/>
    </xf>
    <xf numFmtId="0" fontId="3" fillId="0" borderId="0" xfId="0" applyFont="1" applyAlignment="1">
      <alignment horizontal="right"/>
    </xf>
    <xf numFmtId="0" fontId="1" fillId="0" borderId="24" xfId="0" applyFont="1" applyBorder="1"/>
    <xf numFmtId="0" fontId="1" fillId="0" borderId="53" xfId="0" applyFont="1" applyBorder="1"/>
    <xf numFmtId="0" fontId="1" fillId="0" borderId="36" xfId="0" applyFont="1" applyBorder="1"/>
    <xf numFmtId="0" fontId="1" fillId="0" borderId="35" xfId="0" applyFont="1" applyBorder="1"/>
    <xf numFmtId="0" fontId="1" fillId="0" borderId="31" xfId="0" applyFont="1" applyBorder="1"/>
    <xf numFmtId="0" fontId="1" fillId="0" borderId="43" xfId="0" applyFont="1" applyBorder="1"/>
    <xf numFmtId="0" fontId="5" fillId="17" borderId="2" xfId="0" applyFont="1" applyFill="1" applyBorder="1" applyAlignment="1">
      <alignment horizontal="left" vertical="center"/>
    </xf>
    <xf numFmtId="0" fontId="29" fillId="17" borderId="2" xfId="0" applyFont="1" applyFill="1" applyBorder="1" applyAlignment="1">
      <alignment horizontal="left" vertical="center"/>
    </xf>
    <xf numFmtId="0" fontId="6" fillId="17" borderId="2" xfId="0" applyFont="1" applyFill="1" applyBorder="1" applyAlignment="1">
      <alignment horizontal="left" vertical="center"/>
    </xf>
    <xf numFmtId="2" fontId="0" fillId="0" borderId="0" xfId="0" applyNumberFormat="1"/>
    <xf numFmtId="0" fontId="1" fillId="0" borderId="0" xfId="0" applyFont="1" applyAlignment="1">
      <alignment horizontal="left" wrapText="1"/>
    </xf>
    <xf numFmtId="0" fontId="1" fillId="0" borderId="0" xfId="0" applyFont="1" applyAlignment="1">
      <alignment horizontal="left" vertical="center" wrapText="1"/>
    </xf>
    <xf numFmtId="0" fontId="36" fillId="0" borderId="0" xfId="0" applyFont="1" applyAlignment="1">
      <alignment horizontal="center" vertical="center" wrapText="1"/>
    </xf>
    <xf numFmtId="0" fontId="1" fillId="0" borderId="0" xfId="0" applyFont="1" applyAlignment="1">
      <alignment vertical="center" wrapText="1"/>
    </xf>
    <xf numFmtId="0" fontId="1" fillId="12" borderId="21" xfId="0" applyFont="1" applyFill="1" applyBorder="1" applyAlignment="1">
      <alignment horizontal="center"/>
    </xf>
    <xf numFmtId="0" fontId="1" fillId="12" borderId="22" xfId="0" applyFont="1" applyFill="1" applyBorder="1" applyAlignment="1">
      <alignment horizontal="center"/>
    </xf>
    <xf numFmtId="0" fontId="1" fillId="12" borderId="23" xfId="0" applyFont="1" applyFill="1" applyBorder="1" applyAlignment="1">
      <alignment horizontal="center"/>
    </xf>
    <xf numFmtId="0" fontId="4" fillId="13" borderId="25" xfId="0" applyFont="1" applyFill="1" applyBorder="1" applyAlignment="1">
      <alignment horizontal="center"/>
    </xf>
    <xf numFmtId="0" fontId="4" fillId="13" borderId="20" xfId="0" applyFont="1" applyFill="1" applyBorder="1" applyAlignment="1">
      <alignment horizontal="center"/>
    </xf>
    <xf numFmtId="0" fontId="4" fillId="13" borderId="38" xfId="0" applyFont="1" applyFill="1" applyBorder="1" applyAlignment="1">
      <alignment horizontal="center"/>
    </xf>
    <xf numFmtId="0" fontId="4" fillId="6" borderId="48" xfId="0" applyFont="1" applyFill="1" applyBorder="1" applyAlignment="1">
      <alignment horizontal="center" wrapText="1"/>
    </xf>
    <xf numFmtId="0" fontId="4" fillId="6" borderId="46" xfId="0" applyFont="1" applyFill="1" applyBorder="1" applyAlignment="1">
      <alignment horizontal="center" wrapText="1"/>
    </xf>
    <xf numFmtId="0" fontId="4" fillId="6" borderId="47" xfId="0" applyFont="1" applyFill="1" applyBorder="1" applyAlignment="1">
      <alignment horizontal="center" wrapText="1"/>
    </xf>
    <xf numFmtId="0" fontId="1" fillId="0" borderId="3" xfId="0" applyFont="1" applyBorder="1" applyAlignment="1">
      <alignment horizontal="center"/>
    </xf>
    <xf numFmtId="0" fontId="1" fillId="0" borderId="4" xfId="0" applyFont="1" applyBorder="1" applyAlignment="1">
      <alignment horizontal="center"/>
    </xf>
    <xf numFmtId="0" fontId="1" fillId="0" borderId="1"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2" fillId="5" borderId="5" xfId="0" applyFont="1" applyFill="1" applyBorder="1" applyAlignment="1">
      <alignment horizontal="center"/>
    </xf>
    <xf numFmtId="0" fontId="2" fillId="5" borderId="6" xfId="0" applyFont="1" applyFill="1" applyBorder="1" applyAlignment="1">
      <alignment horizontal="center"/>
    </xf>
    <xf numFmtId="0" fontId="2" fillId="5" borderId="52" xfId="0" applyFont="1" applyFill="1" applyBorder="1" applyAlignment="1">
      <alignment horizontal="center"/>
    </xf>
    <xf numFmtId="0" fontId="1" fillId="7" borderId="45" xfId="0" applyFont="1" applyFill="1" applyBorder="1" applyAlignment="1">
      <alignment horizontal="center"/>
    </xf>
    <xf numFmtId="0" fontId="1" fillId="7" borderId="46" xfId="0" applyFont="1" applyFill="1" applyBorder="1" applyAlignment="1">
      <alignment horizontal="center"/>
    </xf>
    <xf numFmtId="0" fontId="1" fillId="7" borderId="47" xfId="0" applyFont="1" applyFill="1" applyBorder="1" applyAlignment="1">
      <alignment horizontal="center"/>
    </xf>
    <xf numFmtId="0" fontId="1" fillId="6" borderId="45" xfId="0" applyFont="1" applyFill="1" applyBorder="1" applyAlignment="1">
      <alignment horizontal="center" wrapText="1"/>
    </xf>
    <xf numFmtId="0" fontId="1" fillId="6" borderId="46" xfId="0" applyFont="1" applyFill="1" applyBorder="1" applyAlignment="1">
      <alignment horizontal="center" wrapText="1"/>
    </xf>
    <xf numFmtId="0" fontId="1" fillId="6" borderId="47" xfId="0" applyFont="1" applyFill="1" applyBorder="1" applyAlignment="1">
      <alignment horizontal="center" wrapText="1"/>
    </xf>
    <xf numFmtId="0" fontId="4" fillId="5" borderId="5" xfId="0" applyFont="1" applyFill="1" applyBorder="1" applyAlignment="1">
      <alignment horizontal="center"/>
    </xf>
    <xf numFmtId="0" fontId="4" fillId="5" borderId="6" xfId="0" applyFont="1" applyFill="1" applyBorder="1" applyAlignment="1">
      <alignment horizontal="center"/>
    </xf>
    <xf numFmtId="0" fontId="4" fillId="7" borderId="45" xfId="0" applyFont="1" applyFill="1" applyBorder="1" applyAlignment="1">
      <alignment horizontal="center"/>
    </xf>
    <xf numFmtId="0" fontId="4" fillId="7" borderId="46" xfId="0" applyFont="1" applyFill="1" applyBorder="1" applyAlignment="1">
      <alignment horizontal="center"/>
    </xf>
    <xf numFmtId="0" fontId="4" fillId="7" borderId="47" xfId="0" applyFont="1" applyFill="1" applyBorder="1" applyAlignment="1">
      <alignment horizontal="center"/>
    </xf>
    <xf numFmtId="0" fontId="0" fillId="0" borderId="0" xfId="0" applyNumberFormat="1"/>
    <xf numFmtId="0" fontId="0" fillId="0" borderId="0" xfId="0" applyNumberFormat="1" applyAlignment="1">
      <alignment horizontal="center" vertical="center"/>
    </xf>
    <xf numFmtId="0" fontId="0" fillId="0" borderId="0" xfId="0" applyNumberFormat="1" applyAlignment="1">
      <alignment horizontal="center"/>
    </xf>
  </cellXfs>
  <cellStyles count="4">
    <cellStyle name="Millares" xfId="1" builtinId="3"/>
    <cellStyle name="Millares 2" xfId="3" xr:uid="{0F030CBC-F2BE-4209-BB24-08009B9889A2}"/>
    <cellStyle name="Normal" xfId="0" builtinId="0"/>
    <cellStyle name="Porcentaje" xfId="2" builtinId="5"/>
  </cellStyles>
  <dxfs count="27">
    <dxf>
      <alignment horizontal="center"/>
    </dxf>
    <dxf>
      <alignment wrapText="1"/>
    </dxf>
    <dxf>
      <numFmt numFmtId="35" formatCode="_-* #,##0.00_-;\-* #,##0.00_-;_-* &quot;-&quot;??_-;_-@_-"/>
    </dxf>
    <dxf>
      <numFmt numFmtId="35" formatCode="_-* #,##0.00_-;\-* #,##0.00_-;_-* &quot;-&quot;??_-;_-@_-"/>
    </dxf>
    <dxf>
      <alignment wrapText="1"/>
    </dxf>
    <dxf>
      <alignment vertical="center"/>
    </dxf>
    <dxf>
      <alignment horizontal="center"/>
    </dxf>
    <dxf>
      <numFmt numFmtId="35" formatCode="_-* #,##0.00_-;\-* #,##0.00_-;_-* &quot;-&quot;??_-;_-@_-"/>
    </dxf>
    <dxf>
      <numFmt numFmtId="2" formatCode="0.00"/>
    </dxf>
    <dxf>
      <alignment horizontal="center"/>
    </dxf>
    <dxf>
      <alignment wrapText="1"/>
    </dxf>
    <dxf>
      <numFmt numFmtId="35" formatCode="_-* #,##0.00_-;\-* #,##0.00_-;_-* &quot;-&quot;??_-;_-@_-"/>
    </dxf>
    <dxf>
      <numFmt numFmtId="35" formatCode="_-* #,##0.00_-;\-* #,##0.00_-;_-* &quot;-&quot;??_-;_-@_-"/>
    </dxf>
    <dxf>
      <alignment wrapText="1"/>
    </dxf>
    <dxf>
      <alignment vertical="center"/>
    </dxf>
    <dxf>
      <alignment horizontal="center"/>
    </dxf>
    <dxf>
      <numFmt numFmtId="35" formatCode="_-* #,##0.00_-;\-* #,##0.00_-;_-* &quot;-&quot;??_-;_-@_-"/>
    </dxf>
    <dxf>
      <numFmt numFmtId="2" formatCode="0.00"/>
    </dxf>
    <dxf>
      <numFmt numFmtId="2" formatCode="0.00"/>
    </dxf>
    <dxf>
      <numFmt numFmtId="35" formatCode="_-* #,##0.00_-;\-* #,##0.00_-;_-* &quot;-&quot;??_-;_-@_-"/>
    </dxf>
    <dxf>
      <alignment horizontal="center"/>
    </dxf>
    <dxf>
      <alignment vertical="center"/>
    </dxf>
    <dxf>
      <alignment wrapText="1"/>
    </dxf>
    <dxf>
      <numFmt numFmtId="35" formatCode="_-* #,##0.00_-;\-* #,##0.00_-;_-* &quot;-&quot;??_-;_-@_-"/>
    </dxf>
    <dxf>
      <numFmt numFmtId="35" formatCode="_-* #,##0.00_-;\-* #,##0.00_-;_-* &quot;-&quot;??_-;_-@_-"/>
    </dxf>
    <dxf>
      <alignment wrapText="1"/>
    </dxf>
    <dxf>
      <alignment horizontal="cent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38100</xdr:rowOff>
    </xdr:from>
    <xdr:to>
      <xdr:col>0</xdr:col>
      <xdr:colOff>6410324</xdr:colOff>
      <xdr:row>19</xdr:row>
      <xdr:rowOff>91158</xdr:rowOff>
    </xdr:to>
    <xdr:pic>
      <xdr:nvPicPr>
        <xdr:cNvPr id="3" name="Imagen 2">
          <a:extLst>
            <a:ext uri="{FF2B5EF4-FFF2-40B4-BE49-F238E27FC236}">
              <a16:creationId xmlns:a16="http://schemas.microsoft.com/office/drawing/2014/main" id="{3419F75B-E476-4B67-9F5F-839F28CA7A2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0025" y="38100"/>
          <a:ext cx="6210299" cy="3501108"/>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informaticaidae" refreshedDate="45709.546294444444" createdVersion="8" refreshedVersion="8" minRefreshableVersion="3" recordCount="14" xr:uid="{092DA120-2146-42D0-8717-BDA3C1F495D9}">
  <cacheSource type="worksheet">
    <worksheetSource ref="A2:S16" sheet="3a) MUNICIPIO Inv PL y 4b) PROY"/>
  </cacheSource>
  <cacheFields count="19">
    <cacheField name="Municipio" numFmtId="0">
      <sharedItems/>
    </cacheField>
    <cacheField name="Referencia única cuadro mando_x000a_(Identificador, CUPS…)" numFmtId="0">
      <sharedItems count="11">
        <s v="Cuadro calle Madera…....01"/>
        <s v="Cuadro calle Gustavo Fdez…....12"/>
        <s v="CUPS ES00XX…....15"/>
        <s v="CUPS ES00XX…....02"/>
        <s v="CUPS ES00XX…....03"/>
        <s v="CUPS ES00XX…....06"/>
        <s v="Cuadro calle Fdez Balbuena…....17"/>
        <s v="CM001…....27"/>
        <s v="CM031…....09"/>
        <s v="CM002…....10"/>
        <s v="CM005…....11"/>
      </sharedItems>
    </cacheField>
    <cacheField name=" Descripción de los puntos de luz EXISTENTES (PL) " numFmtId="0">
      <sharedItems/>
    </cacheField>
    <cacheField name="Tipo de luminaria" numFmtId="0">
      <sharedItems containsBlank="1"/>
    </cacheField>
    <cacheField name="Tipo de fuente de luz" numFmtId="0">
      <sharedItems containsBlank="1"/>
    </cacheField>
    <cacheField name="Nº Puntos Luz" numFmtId="166">
      <sharedItems containsString="0" containsBlank="1" containsNumber="1" containsInteger="1" minValue="1" maxValue="292"/>
    </cacheField>
    <cacheField name="Potencia fuente de luz (W)" numFmtId="166">
      <sharedItems containsString="0" containsBlank="1" containsNumber="1" containsInteger="1" minValue="40" maxValue="500"/>
    </cacheField>
    <cacheField name="Potencia equipo auxiliar (W)" numFmtId="165">
      <sharedItems containsString="0" containsBlank="1" containsNumber="1" minValue="0" maxValue="50"/>
    </cacheField>
    <cacheField name="Potencia total (kW)" numFmtId="43">
      <sharedItems containsSemiMixedTypes="0" containsString="0" containsNumber="1" minValue="0" maxValue="48.18"/>
    </cacheField>
    <cacheField name="Incluido en proyecto (SI/NO)" numFmtId="165">
      <sharedItems count="2">
        <s v="SI"/>
        <s v="NO"/>
      </sharedItems>
    </cacheField>
    <cacheField name="Descripción de los puntos de luz RENOVADOS (PL)  " numFmtId="0">
      <sharedItems containsBlank="1"/>
    </cacheField>
    <cacheField name="Tipo de luminaria2" numFmtId="0">
      <sharedItems containsBlank="1"/>
    </cacheField>
    <cacheField name="Tipo de fuente de luz2" numFmtId="0">
      <sharedItems containsBlank="1"/>
    </cacheField>
    <cacheField name="Nº Puntos Luz2" numFmtId="0">
      <sharedItems containsString="0" containsBlank="1" containsNumber="1" containsInteger="1" minValue="3" maxValue="292"/>
    </cacheField>
    <cacheField name="Potencia fuente de luz (W)2" numFmtId="0">
      <sharedItems containsString="0" containsBlank="1" containsNumber="1" containsInteger="1" minValue="30" maxValue="175"/>
    </cacheField>
    <cacheField name="Potencia total (kW)2" numFmtId="0">
      <sharedItems containsString="0" containsBlank="1" containsNumber="1" minValue="0.33" maxValue="18.98"/>
    </cacheField>
    <cacheField name="Tª de color (K)" numFmtId="0">
      <sharedItems containsString="0" containsBlank="1" containsNumber="1" minValue="2200" maxValue="3000"/>
    </cacheField>
    <cacheField name="FHS (%)" numFmtId="0">
      <sharedItems containsString="0" containsBlank="1" containsNumber="1" minValue="0.01" maxValue="0.03"/>
    </cacheField>
    <cacheField name="Observaciones"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
  <r>
    <s v="Nombre_Municipio"/>
    <x v="0"/>
    <s v="F.Villa, grupo óptico 12 Columna"/>
    <s v="Farol"/>
    <s v="HM"/>
    <n v="128"/>
    <n v="70"/>
    <n v="5.6"/>
    <n v="9.6768000000000001"/>
    <x v="0"/>
    <s v="Grupo óptico Columna T PLC"/>
    <s v="Funcional"/>
    <s v="LED"/>
    <n v="128"/>
    <n v="40"/>
    <n v="5.12"/>
    <n v="2200"/>
    <n v="0.03"/>
    <m/>
  </r>
  <r>
    <s v="Nombre_Municipio"/>
    <x v="0"/>
    <s v="F.Villa, grupo óptico Columna"/>
    <s v="Farol"/>
    <s v="HM"/>
    <n v="9"/>
    <n v="280"/>
    <n v="22.4"/>
    <n v="2.7216"/>
    <x v="0"/>
    <s v="Grupo óptico Brazo forja T PLC"/>
    <s v="Funcional"/>
    <s v="LED"/>
    <n v="9"/>
    <n v="40"/>
    <n v="0.36"/>
    <n v="2800"/>
    <n v="0.02"/>
    <m/>
  </r>
  <r>
    <s v="Nombre_Municipio"/>
    <x v="1"/>
    <s v="F. Vial Báculo"/>
    <s v="Funcional"/>
    <s v="VSAP"/>
    <n v="97"/>
    <n v="250"/>
    <n v="25"/>
    <n v="26.675000000000001"/>
    <x v="0"/>
    <s v="F. Vial Báculo T PLC"/>
    <s v="Funcional"/>
    <s v="LED"/>
    <n v="97"/>
    <n v="100"/>
    <n v="9.6999999999999993"/>
    <n v="2300"/>
    <n v="0.02"/>
    <m/>
  </r>
  <r>
    <s v="Nombre_Municipio"/>
    <x v="2"/>
    <s v="F. Vial Báculo"/>
    <s v="Funcional"/>
    <s v="VSAP"/>
    <n v="292"/>
    <n v="150"/>
    <n v="15"/>
    <n v="48.18"/>
    <x v="0"/>
    <s v="F. Vial Báculo T PLC"/>
    <s v="Funcional"/>
    <s v="LED"/>
    <n v="292"/>
    <n v="65"/>
    <n v="18.98"/>
    <n v="3000"/>
    <n v="0.03"/>
    <m/>
  </r>
  <r>
    <s v="Nombre_Municipio"/>
    <x v="3"/>
    <s v="F.Villa , grupo óptico Brazo forja"/>
    <s v="Farol"/>
    <s v="HM"/>
    <n v="15"/>
    <n v="70"/>
    <n v="5.6"/>
    <n v="1.1339999999999999"/>
    <x v="0"/>
    <s v="F.Villa  Brazo forja T PLC"/>
    <s v="Farol"/>
    <s v="LED"/>
    <n v="24"/>
    <n v="40"/>
    <n v="0.96"/>
    <n v="2583.3333333333298"/>
    <n v="0.02"/>
    <m/>
  </r>
  <r>
    <s v="Nombre_Municipio"/>
    <x v="4"/>
    <s v="Foco Soporte"/>
    <s v="Funcional"/>
    <s v="HM"/>
    <n v="8"/>
    <n v="400"/>
    <n v="32"/>
    <n v="3.456"/>
    <x v="0"/>
    <s v="Foco Mignon 3 Soporte T PLC"/>
    <s v="Funcional"/>
    <s v="LED"/>
    <n v="8"/>
    <n v="175"/>
    <n v="1.4"/>
    <n v="2633.3333333333298"/>
    <n v="0.01"/>
    <m/>
  </r>
  <r>
    <s v="Nombre_Municipio"/>
    <x v="5"/>
    <s v="F.Villa  Brazo forja"/>
    <s v="Farol"/>
    <s v="LED"/>
    <n v="18"/>
    <n v="40"/>
    <n v="0"/>
    <n v="0.72"/>
    <x v="1"/>
    <m/>
    <m/>
    <m/>
    <m/>
    <m/>
    <m/>
    <m/>
    <m/>
    <s v="No se actúa"/>
  </r>
  <r>
    <s v="Nombre_Municipio"/>
    <x v="5"/>
    <s v="F.Villa  Columna"/>
    <s v="Farol"/>
    <s v="LED"/>
    <n v="1"/>
    <n v="120"/>
    <n v="0"/>
    <n v="0.12"/>
    <x v="1"/>
    <m/>
    <m/>
    <m/>
    <m/>
    <m/>
    <m/>
    <m/>
    <m/>
    <s v="No se actúa"/>
  </r>
  <r>
    <s v="Nombre_Municipio"/>
    <x v="6"/>
    <s v="Columna galvanizada"/>
    <s v="OtrosLum"/>
    <s v="LED"/>
    <n v="56"/>
    <n v="50"/>
    <n v="0"/>
    <n v="2.8"/>
    <x v="1"/>
    <m/>
    <m/>
    <m/>
    <m/>
    <m/>
    <m/>
    <m/>
    <m/>
    <s v="No se actúa"/>
  </r>
  <r>
    <s v="Nombre_Municipio"/>
    <x v="7"/>
    <s v="Proyector En Soporte"/>
    <s v="Proyector"/>
    <s v="HM"/>
    <n v="3"/>
    <n v="500"/>
    <n v="40"/>
    <n v="1.62"/>
    <x v="0"/>
    <s v="Proyector En Soporte T PLC"/>
    <s v="Proyector"/>
    <s v="LED"/>
    <n v="3"/>
    <n v="175"/>
    <n v="0.52500000000000002"/>
    <n v="2833.3333333333298"/>
    <n v="0.03"/>
    <s v="Cuadro desdoblado"/>
  </r>
  <r>
    <s v="Nombre_Municipio"/>
    <x v="7"/>
    <s v=" "/>
    <m/>
    <m/>
    <m/>
    <m/>
    <m/>
    <n v="0"/>
    <x v="0"/>
    <s v="F. Villa Columna artística T PLC"/>
    <s v="Ambiental"/>
    <s v="LED"/>
    <n v="11"/>
    <n v="30"/>
    <n v="0.33"/>
    <n v="2883.3333333333298"/>
    <n v="0.02"/>
    <s v="Cuadro desdoblado"/>
  </r>
  <r>
    <s v="Nombre_Municipio"/>
    <x v="8"/>
    <s v="F. Villa Columna artística"/>
    <s v="Ambiental"/>
    <s v="VM"/>
    <n v="5"/>
    <n v="125"/>
    <n v="25"/>
    <n v="0.75"/>
    <x v="0"/>
    <s v="F. Villa Columna artística T PLC"/>
    <s v="Ambiental"/>
    <s v="LED"/>
    <n v="17"/>
    <n v="60"/>
    <n v="1.02"/>
    <n v="2933.3333333333298"/>
    <n v="0.02"/>
    <s v="Cuadros 9/10/11 unificados -&gt; 9"/>
  </r>
  <r>
    <s v="Nombre_Municipio"/>
    <x v="9"/>
    <s v="F. Villa Columna artística"/>
    <s v="Ambiental"/>
    <s v="VM"/>
    <n v="6"/>
    <n v="250"/>
    <n v="50"/>
    <n v="1.8"/>
    <x v="0"/>
    <m/>
    <m/>
    <m/>
    <m/>
    <m/>
    <m/>
    <m/>
    <m/>
    <s v="Cuadros 9/10/11 unificados -&gt; 9"/>
  </r>
  <r>
    <s v="Nombre_Municipio"/>
    <x v="10"/>
    <s v="F. Villa Columna artística"/>
    <s v="Ambiental"/>
    <s v="VSAP"/>
    <n v="6"/>
    <n v="150"/>
    <n v="15"/>
    <n v="0.99"/>
    <x v="0"/>
    <m/>
    <m/>
    <m/>
    <m/>
    <m/>
    <m/>
    <m/>
    <m/>
    <s v="Cuadros 9/10/11 unificados -&gt; 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7A9373D-4878-4DA0-A5DA-476A98B99072}" name="TablaDinámica2" cacheId="20" applyNumberFormats="0" applyBorderFormats="0" applyFontFormats="0" applyPatternFormats="0" applyAlignmentFormats="0" applyWidthHeightFormats="1" dataCaption="Valores" updatedVersion="8" minRefreshableVersion="3" itemPrintTitles="1" createdVersion="8" indent="0" outline="1" outlineData="1" multipleFieldFilters="0">
  <location ref="A4:E14" firstHeaderRow="0" firstDataRow="1" firstDataCol="1" rowPageCount="1" colPageCount="1"/>
  <pivotFields count="19">
    <pivotField showAll="0"/>
    <pivotField axis="axisRow" showAll="0">
      <items count="12">
        <item x="7"/>
        <item x="9"/>
        <item x="10"/>
        <item x="8"/>
        <item x="6"/>
        <item x="1"/>
        <item x="0"/>
        <item x="3"/>
        <item x="4"/>
        <item x="5"/>
        <item x="2"/>
        <item t="default"/>
      </items>
    </pivotField>
    <pivotField showAll="0"/>
    <pivotField showAll="0"/>
    <pivotField showAll="0"/>
    <pivotField dataField="1" showAll="0"/>
    <pivotField showAll="0"/>
    <pivotField showAll="0"/>
    <pivotField dataField="1" showAll="0"/>
    <pivotField axis="axisPage" multipleItemSelectionAllowed="1" showAll="0">
      <items count="3">
        <item h="1" x="1"/>
        <item x="0"/>
        <item t="default"/>
      </items>
    </pivotField>
    <pivotField showAll="0"/>
    <pivotField showAll="0"/>
    <pivotField showAll="0"/>
    <pivotField dataField="1" showAll="0"/>
    <pivotField showAll="0"/>
    <pivotField dataField="1" showAll="0"/>
    <pivotField showAll="0"/>
    <pivotField showAll="0"/>
    <pivotField showAll="0"/>
  </pivotFields>
  <rowFields count="1">
    <field x="1"/>
  </rowFields>
  <rowItems count="10">
    <i>
      <x/>
    </i>
    <i>
      <x v="1"/>
    </i>
    <i>
      <x v="2"/>
    </i>
    <i>
      <x v="3"/>
    </i>
    <i>
      <x v="5"/>
    </i>
    <i>
      <x v="6"/>
    </i>
    <i>
      <x v="7"/>
    </i>
    <i>
      <x v="8"/>
    </i>
    <i>
      <x v="10"/>
    </i>
    <i t="grand">
      <x/>
    </i>
  </rowItems>
  <colFields count="1">
    <field x="-2"/>
  </colFields>
  <colItems count="4">
    <i>
      <x/>
    </i>
    <i i="1">
      <x v="1"/>
    </i>
    <i i="2">
      <x v="2"/>
    </i>
    <i i="3">
      <x v="3"/>
    </i>
  </colItems>
  <pageFields count="1">
    <pageField fld="9" hier="-1"/>
  </pageFields>
  <dataFields count="4">
    <dataField name="Suma de Nº Puntos Luz" fld="5" baseField="0" baseItem="0"/>
    <dataField name="Suma de Potencia total (kW)" fld="8" baseField="0" baseItem="0" numFmtId="43"/>
    <dataField name="Suma de Nº Puntos Luz2" fld="13" baseField="0" baseItem="0"/>
    <dataField name="Suma de Potencia total (kW)2" fld="15" baseField="0" baseItem="0"/>
  </dataFields>
  <formats count="5">
    <format dxfId="22">
      <pivotArea dataOnly="0" labelOnly="1" outline="0" fieldPosition="0">
        <references count="1">
          <reference field="4294967294" count="4">
            <x v="0"/>
            <x v="1"/>
            <x v="2"/>
            <x v="3"/>
          </reference>
        </references>
      </pivotArea>
    </format>
    <format dxfId="21">
      <pivotArea outline="0" collapsedLevelsAreSubtotals="1" fieldPosition="0">
        <references count="1">
          <reference field="4294967294" count="1" selected="0">
            <x v="0"/>
          </reference>
        </references>
      </pivotArea>
    </format>
    <format dxfId="20">
      <pivotArea outline="0" collapsedLevelsAreSubtotals="1" fieldPosition="0">
        <references count="1">
          <reference field="4294967294" count="1" selected="0">
            <x v="0"/>
          </reference>
        </references>
      </pivotArea>
    </format>
    <format dxfId="19">
      <pivotArea outline="0" collapsedLevelsAreSubtotals="1" fieldPosition="0">
        <references count="1">
          <reference field="4294967294" count="1" selected="0">
            <x v="1"/>
          </reference>
        </references>
      </pivotArea>
    </format>
    <format dxfId="18">
      <pivotArea field="1" grandRow="1" outline="0" collapsedLevelsAreSubtotals="1" axis="axisRow" fieldPosition="0">
        <references count="1">
          <reference field="4294967294" count="1" selected="0">
            <x v="3"/>
          </reference>
        </references>
      </pivotArea>
    </format>
  </formats>
  <pivotTableStyleInfo name="PivotStyleLight9" showRowHeaders="1" showColHeaders="1" showRowStripes="1" showColStripes="1"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F166CBDE-261D-48E6-8E03-7304B7B4D55C}" name="TablaDinámica3" cacheId="2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20:E32" firstHeaderRow="0" firstDataRow="1" firstDataCol="1"/>
  <pivotFields count="19">
    <pivotField showAll="0"/>
    <pivotField axis="axisRow" showAll="0">
      <items count="12">
        <item x="7"/>
        <item x="9"/>
        <item x="10"/>
        <item x="8"/>
        <item x="6"/>
        <item x="1"/>
        <item x="0"/>
        <item x="3"/>
        <item x="4"/>
        <item x="5"/>
        <item x="2"/>
        <item t="default"/>
      </items>
    </pivotField>
    <pivotField showAll="0"/>
    <pivotField showAll="0"/>
    <pivotField showAll="0"/>
    <pivotField dataField="1" showAll="0"/>
    <pivotField showAll="0"/>
    <pivotField showAll="0"/>
    <pivotField dataField="1" showAll="0"/>
    <pivotField showAll="0"/>
    <pivotField showAll="0"/>
    <pivotField showAll="0"/>
    <pivotField showAll="0"/>
    <pivotField dataField="1" showAll="0"/>
    <pivotField showAll="0"/>
    <pivotField dataField="1" showAll="0"/>
    <pivotField showAll="0"/>
    <pivotField showAll="0"/>
    <pivotField showAll="0"/>
  </pivotFields>
  <rowFields count="1">
    <field x="1"/>
  </rowFields>
  <rowItems count="12">
    <i>
      <x/>
    </i>
    <i>
      <x v="1"/>
    </i>
    <i>
      <x v="2"/>
    </i>
    <i>
      <x v="3"/>
    </i>
    <i>
      <x v="4"/>
    </i>
    <i>
      <x v="5"/>
    </i>
    <i>
      <x v="6"/>
    </i>
    <i>
      <x v="7"/>
    </i>
    <i>
      <x v="8"/>
    </i>
    <i>
      <x v="9"/>
    </i>
    <i>
      <x v="10"/>
    </i>
    <i t="grand">
      <x/>
    </i>
  </rowItems>
  <colFields count="1">
    <field x="-2"/>
  </colFields>
  <colItems count="4">
    <i>
      <x/>
    </i>
    <i i="1">
      <x v="1"/>
    </i>
    <i i="2">
      <x v="2"/>
    </i>
    <i i="3">
      <x v="3"/>
    </i>
  </colItems>
  <dataFields count="4">
    <dataField name="Suma de Nº Puntos Luz" fld="5" baseField="0" baseItem="0"/>
    <dataField name="Suma de Potencia total (kW)" fld="8" baseField="0" baseItem="0" numFmtId="43"/>
    <dataField name="Suma de Nº Puntos Luz2" fld="13" baseField="0" baseItem="0"/>
    <dataField name="Suma de Potencia total (kW)2" fld="15" baseField="0" baseItem="0" numFmtId="43"/>
  </dataFields>
  <formats count="4">
    <format dxfId="26">
      <pivotArea outline="0" collapsedLevelsAreSubtotals="1" fieldPosition="0"/>
    </format>
    <format dxfId="25">
      <pivotArea dataOnly="0" labelOnly="1" outline="0" fieldPosition="0">
        <references count="1">
          <reference field="4294967294" count="4">
            <x v="0"/>
            <x v="1"/>
            <x v="2"/>
            <x v="3"/>
          </reference>
        </references>
      </pivotArea>
    </format>
    <format dxfId="24">
      <pivotArea outline="0" collapsedLevelsAreSubtotals="1" fieldPosition="0">
        <references count="1">
          <reference field="4294967294" count="1" selected="0">
            <x v="1"/>
          </reference>
        </references>
      </pivotArea>
    </format>
    <format dxfId="23">
      <pivotArea outline="0" collapsedLevelsAreSubtotals="1" fieldPosition="0">
        <references count="1">
          <reference field="4294967294" count="1" selected="0">
            <x v="3"/>
          </reference>
        </references>
      </pivotArea>
    </format>
  </formats>
  <pivotTableStyleInfo name="PivotStyleLight14" showRowHeaders="1" showColHeaders="1" showRowStripes="1" showColStripes="1"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65D33-31B5-4C5E-B40E-3A57237C02CE}">
  <sheetPr codeName="Hoja1"/>
  <dimension ref="A1:B54"/>
  <sheetViews>
    <sheetView tabSelected="1" workbookViewId="0">
      <selection activeCell="A38" sqref="A38:A39"/>
    </sheetView>
  </sheetViews>
  <sheetFormatPr baseColWidth="10" defaultColWidth="11.42578125" defaultRowHeight="12.75" x14ac:dyDescent="0.2"/>
  <cols>
    <col min="1" max="1" width="99" style="1" customWidth="1"/>
    <col min="2" max="2" width="95.85546875" style="1" customWidth="1"/>
    <col min="3" max="16384" width="11.42578125" style="1"/>
  </cols>
  <sheetData>
    <row r="1" spans="2:2" x14ac:dyDescent="0.2">
      <c r="B1" s="1" t="s">
        <v>178</v>
      </c>
    </row>
    <row r="3" spans="2:2" x14ac:dyDescent="0.2">
      <c r="B3" s="128" t="s">
        <v>197</v>
      </c>
    </row>
    <row r="4" spans="2:2" ht="12.75" customHeight="1" x14ac:dyDescent="0.2">
      <c r="B4" s="234" t="s">
        <v>198</v>
      </c>
    </row>
    <row r="5" spans="2:2" x14ac:dyDescent="0.2">
      <c r="B5" s="234"/>
    </row>
    <row r="6" spans="2:2" x14ac:dyDescent="0.2">
      <c r="B6" s="234"/>
    </row>
    <row r="8" spans="2:2" ht="25.5" x14ac:dyDescent="0.2">
      <c r="B8" s="3" t="s">
        <v>199</v>
      </c>
    </row>
    <row r="10" spans="2:2" x14ac:dyDescent="0.2">
      <c r="B10" s="233" t="s">
        <v>179</v>
      </c>
    </row>
    <row r="11" spans="2:2" x14ac:dyDescent="0.2">
      <c r="B11" s="233"/>
    </row>
    <row r="13" spans="2:2" x14ac:dyDescent="0.2">
      <c r="B13" s="128" t="s">
        <v>200</v>
      </c>
    </row>
    <row r="14" spans="2:2" ht="12.75" customHeight="1" x14ac:dyDescent="0.2">
      <c r="B14" s="233" t="s">
        <v>201</v>
      </c>
    </row>
    <row r="15" spans="2:2" x14ac:dyDescent="0.2">
      <c r="B15" s="233"/>
    </row>
    <row r="16" spans="2:2" x14ac:dyDescent="0.2">
      <c r="B16" s="233"/>
    </row>
    <row r="18" spans="1:2" x14ac:dyDescent="0.2">
      <c r="B18" s="233" t="s">
        <v>180</v>
      </c>
    </row>
    <row r="19" spans="1:2" x14ac:dyDescent="0.2">
      <c r="B19" s="233"/>
    </row>
    <row r="21" spans="1:2" x14ac:dyDescent="0.2">
      <c r="B21" s="233" t="s">
        <v>181</v>
      </c>
    </row>
    <row r="22" spans="1:2" x14ac:dyDescent="0.2">
      <c r="B22" s="233"/>
    </row>
    <row r="24" spans="1:2" x14ac:dyDescent="0.2">
      <c r="A24" s="235" t="s">
        <v>182</v>
      </c>
      <c r="B24" s="234" t="s">
        <v>202</v>
      </c>
    </row>
    <row r="25" spans="1:2" x14ac:dyDescent="0.2">
      <c r="A25" s="235"/>
      <c r="B25" s="234"/>
    </row>
    <row r="26" spans="1:2" ht="12.75" customHeight="1" x14ac:dyDescent="0.2">
      <c r="A26" s="235"/>
      <c r="B26" s="234"/>
    </row>
    <row r="27" spans="1:2" x14ac:dyDescent="0.2">
      <c r="A27" s="235"/>
    </row>
    <row r="28" spans="1:2" x14ac:dyDescent="0.2">
      <c r="B28" s="1" t="s">
        <v>183</v>
      </c>
    </row>
    <row r="30" spans="1:2" x14ac:dyDescent="0.2">
      <c r="A30" s="130" t="s">
        <v>184</v>
      </c>
      <c r="B30" s="233" t="s">
        <v>185</v>
      </c>
    </row>
    <row r="31" spans="1:2" x14ac:dyDescent="0.2">
      <c r="A31" s="131"/>
      <c r="B31" s="233"/>
    </row>
    <row r="32" spans="1:2" ht="12.75" customHeight="1" x14ac:dyDescent="0.2">
      <c r="A32" s="233" t="s">
        <v>203</v>
      </c>
    </row>
    <row r="33" spans="1:2" x14ac:dyDescent="0.2">
      <c r="A33" s="233"/>
      <c r="B33" s="128" t="s">
        <v>204</v>
      </c>
    </row>
    <row r="34" spans="1:2" x14ac:dyDescent="0.2">
      <c r="B34" s="233" t="s">
        <v>205</v>
      </c>
    </row>
    <row r="35" spans="1:2" x14ac:dyDescent="0.2">
      <c r="A35" s="234" t="s">
        <v>186</v>
      </c>
      <c r="B35" s="233"/>
    </row>
    <row r="36" spans="1:2" x14ac:dyDescent="0.2">
      <c r="A36" s="234"/>
    </row>
    <row r="37" spans="1:2" x14ac:dyDescent="0.2">
      <c r="B37" s="233" t="s">
        <v>187</v>
      </c>
    </row>
    <row r="38" spans="1:2" x14ac:dyDescent="0.2">
      <c r="A38" s="234" t="s">
        <v>188</v>
      </c>
      <c r="B38" s="233"/>
    </row>
    <row r="39" spans="1:2" ht="12.75" customHeight="1" x14ac:dyDescent="0.2">
      <c r="A39" s="234"/>
    </row>
    <row r="40" spans="1:2" x14ac:dyDescent="0.2">
      <c r="A40" s="131"/>
      <c r="B40" s="128" t="s">
        <v>206</v>
      </c>
    </row>
    <row r="41" spans="1:2" ht="12.75" customHeight="1" x14ac:dyDescent="0.2">
      <c r="A41" s="234" t="s">
        <v>189</v>
      </c>
      <c r="B41" s="236" t="s">
        <v>207</v>
      </c>
    </row>
    <row r="42" spans="1:2" ht="12.75" customHeight="1" x14ac:dyDescent="0.2">
      <c r="A42" s="234"/>
      <c r="B42" s="236"/>
    </row>
    <row r="43" spans="1:2" x14ac:dyDescent="0.2">
      <c r="B43" s="236"/>
    </row>
    <row r="44" spans="1:2" x14ac:dyDescent="0.2">
      <c r="A44" s="234" t="s">
        <v>268</v>
      </c>
    </row>
    <row r="45" spans="1:2" x14ac:dyDescent="0.2">
      <c r="A45" s="234"/>
      <c r="B45" s="233" t="s">
        <v>190</v>
      </c>
    </row>
    <row r="46" spans="1:2" ht="12.75" customHeight="1" x14ac:dyDescent="0.2">
      <c r="B46" s="233"/>
    </row>
    <row r="47" spans="1:2" x14ac:dyDescent="0.2">
      <c r="A47" s="131" t="s">
        <v>191</v>
      </c>
    </row>
    <row r="48" spans="1:2" x14ac:dyDescent="0.2">
      <c r="A48" s="131" t="s">
        <v>192</v>
      </c>
      <c r="B48" s="233" t="s">
        <v>193</v>
      </c>
    </row>
    <row r="49" spans="1:2" x14ac:dyDescent="0.2">
      <c r="A49" s="131" t="s">
        <v>194</v>
      </c>
      <c r="B49" s="233"/>
    </row>
    <row r="50" spans="1:2" ht="12.75" customHeight="1" x14ac:dyDescent="0.2">
      <c r="B50" s="233"/>
    </row>
    <row r="52" spans="1:2" x14ac:dyDescent="0.2">
      <c r="B52" s="128" t="s">
        <v>208</v>
      </c>
    </row>
    <row r="53" spans="1:2" ht="25.5" x14ac:dyDescent="0.2">
      <c r="A53" s="3" t="s">
        <v>265</v>
      </c>
      <c r="B53" s="129" t="s">
        <v>209</v>
      </c>
    </row>
    <row r="54" spans="1:2" x14ac:dyDescent="0.2">
      <c r="B54" s="129"/>
    </row>
  </sheetData>
  <mergeCells count="18">
    <mergeCell ref="A41:A42"/>
    <mergeCell ref="B41:B43"/>
    <mergeCell ref="A44:A45"/>
    <mergeCell ref="B45:B46"/>
    <mergeCell ref="B48:B50"/>
    <mergeCell ref="B37:B38"/>
    <mergeCell ref="A38:A39"/>
    <mergeCell ref="B4:B6"/>
    <mergeCell ref="B10:B11"/>
    <mergeCell ref="B14:B16"/>
    <mergeCell ref="B18:B19"/>
    <mergeCell ref="B21:B22"/>
    <mergeCell ref="A24:A27"/>
    <mergeCell ref="B24:B26"/>
    <mergeCell ref="B30:B31"/>
    <mergeCell ref="A32:A33"/>
    <mergeCell ref="B34:B35"/>
    <mergeCell ref="A35:A3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A1:O38"/>
  <sheetViews>
    <sheetView zoomScale="85" zoomScaleNormal="85" workbookViewId="0">
      <selection activeCell="B28" sqref="B28"/>
    </sheetView>
  </sheetViews>
  <sheetFormatPr baseColWidth="10" defaultColWidth="11.5703125" defaultRowHeight="12.75" x14ac:dyDescent="0.2"/>
  <cols>
    <col min="1" max="1" width="64.140625" style="1" bestFit="1" customWidth="1"/>
    <col min="2" max="2" width="31.5703125" style="1" bestFit="1" customWidth="1"/>
    <col min="3" max="3" width="11.5703125" style="5" bestFit="1" customWidth="1"/>
    <col min="4" max="4" width="4.28515625" style="5" bestFit="1" customWidth="1"/>
    <col min="5" max="6" width="6.5703125" style="5" customWidth="1"/>
    <col min="7" max="7" width="64.140625" style="1" bestFit="1" customWidth="1"/>
    <col min="8" max="8" width="36.140625" style="1" bestFit="1" customWidth="1"/>
    <col min="9" max="9" width="11.5703125" style="133"/>
    <col min="10" max="10" width="4.28515625" style="133" bestFit="1" customWidth="1"/>
    <col min="11" max="11" width="11.5703125" style="1"/>
    <col min="12" max="12" width="64.140625" style="1" bestFit="1" customWidth="1"/>
    <col min="13" max="13" width="36.140625" style="1" bestFit="1" customWidth="1"/>
    <col min="14" max="14" width="11.5703125" style="133"/>
    <col min="15" max="15" width="4.28515625" style="133" bestFit="1" customWidth="1"/>
    <col min="16" max="16384" width="11.5703125" style="1"/>
  </cols>
  <sheetData>
    <row r="1" spans="1:15" ht="13.5" thickBot="1" x14ac:dyDescent="0.25">
      <c r="A1" s="174" t="s">
        <v>210</v>
      </c>
      <c r="C1" s="5" t="s">
        <v>0</v>
      </c>
      <c r="D1" s="9" t="s">
        <v>1</v>
      </c>
      <c r="E1" s="6"/>
      <c r="F1" s="6"/>
      <c r="G1" s="186" t="s">
        <v>226</v>
      </c>
      <c r="H1" s="132"/>
      <c r="I1" s="133" t="s">
        <v>0</v>
      </c>
      <c r="J1" s="134" t="s">
        <v>1</v>
      </c>
      <c r="L1" s="186" t="s">
        <v>226</v>
      </c>
      <c r="M1" s="132"/>
      <c r="N1" s="133" t="s">
        <v>0</v>
      </c>
      <c r="O1" s="134" t="s">
        <v>1</v>
      </c>
    </row>
    <row r="2" spans="1:15" x14ac:dyDescent="0.2">
      <c r="A2" s="175" t="s">
        <v>5</v>
      </c>
      <c r="B2" s="45" t="s">
        <v>102</v>
      </c>
      <c r="C2" s="5" t="s">
        <v>3</v>
      </c>
      <c r="D2" s="10">
        <v>1</v>
      </c>
      <c r="E2" s="6"/>
      <c r="F2" s="6"/>
      <c r="G2" s="185" t="s">
        <v>5</v>
      </c>
      <c r="H2" s="45"/>
      <c r="I2" s="133" t="s">
        <v>3</v>
      </c>
      <c r="J2" s="135">
        <v>1</v>
      </c>
      <c r="L2" s="185" t="s">
        <v>5</v>
      </c>
      <c r="M2" s="45"/>
      <c r="N2" s="133" t="s">
        <v>3</v>
      </c>
      <c r="O2" s="135">
        <v>1</v>
      </c>
    </row>
    <row r="3" spans="1:15" x14ac:dyDescent="0.2">
      <c r="A3" s="172" t="s">
        <v>4</v>
      </c>
      <c r="B3" s="127" t="s">
        <v>102</v>
      </c>
      <c r="C3" s="5" t="s">
        <v>3</v>
      </c>
      <c r="D3" s="10">
        <v>1</v>
      </c>
      <c r="E3" s="6"/>
      <c r="F3" s="6"/>
      <c r="G3" s="183" t="s">
        <v>4</v>
      </c>
      <c r="H3" s="127"/>
      <c r="I3" s="133" t="s">
        <v>3</v>
      </c>
      <c r="J3" s="135">
        <v>1</v>
      </c>
      <c r="L3" s="183" t="s">
        <v>4</v>
      </c>
      <c r="M3" s="127"/>
      <c r="N3" s="133" t="s">
        <v>3</v>
      </c>
      <c r="O3" s="135">
        <v>1</v>
      </c>
    </row>
    <row r="4" spans="1:15" x14ac:dyDescent="0.2">
      <c r="A4" s="172" t="s">
        <v>2</v>
      </c>
      <c r="B4" s="127" t="s">
        <v>102</v>
      </c>
      <c r="C4" s="5" t="s">
        <v>3</v>
      </c>
      <c r="D4" s="10">
        <v>1</v>
      </c>
      <c r="E4" s="6"/>
      <c r="F4" s="6"/>
      <c r="G4" s="183" t="s">
        <v>2</v>
      </c>
      <c r="H4" s="127"/>
      <c r="I4" s="133" t="s">
        <v>3</v>
      </c>
      <c r="J4" s="135">
        <v>1</v>
      </c>
      <c r="L4" s="183" t="s">
        <v>2</v>
      </c>
      <c r="M4" s="127"/>
      <c r="N4" s="133" t="s">
        <v>3</v>
      </c>
      <c r="O4" s="135">
        <v>1</v>
      </c>
    </row>
    <row r="5" spans="1:15" x14ac:dyDescent="0.2">
      <c r="A5" s="172" t="s">
        <v>6</v>
      </c>
      <c r="B5" s="127">
        <v>28080</v>
      </c>
      <c r="C5" s="5" t="s">
        <v>7</v>
      </c>
      <c r="D5" s="10">
        <v>1</v>
      </c>
      <c r="E5" s="6"/>
      <c r="F5" s="6"/>
      <c r="G5" s="183" t="s">
        <v>6</v>
      </c>
      <c r="H5" s="127"/>
      <c r="I5" s="133" t="s">
        <v>7</v>
      </c>
      <c r="J5" s="135">
        <v>1</v>
      </c>
      <c r="L5" s="183" t="s">
        <v>6</v>
      </c>
      <c r="M5" s="127"/>
      <c r="N5" s="133" t="s">
        <v>7</v>
      </c>
      <c r="O5" s="135">
        <v>1</v>
      </c>
    </row>
    <row r="6" spans="1:15" x14ac:dyDescent="0.2">
      <c r="A6" s="172" t="s">
        <v>8</v>
      </c>
      <c r="B6" s="127" t="s">
        <v>103</v>
      </c>
      <c r="C6" s="5" t="s">
        <v>3</v>
      </c>
      <c r="D6" s="10">
        <v>1</v>
      </c>
      <c r="E6" s="6"/>
      <c r="F6" s="6"/>
      <c r="G6" s="183" t="s">
        <v>8</v>
      </c>
      <c r="H6" s="127"/>
      <c r="I6" s="133" t="s">
        <v>3</v>
      </c>
      <c r="J6" s="135">
        <v>1</v>
      </c>
      <c r="L6" s="183" t="s">
        <v>8</v>
      </c>
      <c r="M6" s="127"/>
      <c r="N6" s="133" t="s">
        <v>3</v>
      </c>
      <c r="O6" s="135">
        <v>1</v>
      </c>
    </row>
    <row r="7" spans="1:15" x14ac:dyDescent="0.2">
      <c r="A7" s="172" t="s">
        <v>9</v>
      </c>
      <c r="B7" s="127" t="s">
        <v>266</v>
      </c>
      <c r="C7" s="5" t="s">
        <v>3</v>
      </c>
      <c r="D7" s="10">
        <v>1</v>
      </c>
      <c r="E7" s="6"/>
      <c r="F7" s="6"/>
      <c r="G7" s="183" t="s">
        <v>9</v>
      </c>
      <c r="H7" s="127"/>
      <c r="I7" s="133" t="s">
        <v>3</v>
      </c>
      <c r="J7" s="135">
        <v>1</v>
      </c>
      <c r="L7" s="183" t="s">
        <v>9</v>
      </c>
      <c r="M7" s="127"/>
      <c r="N7" s="133" t="s">
        <v>3</v>
      </c>
      <c r="O7" s="135">
        <v>1</v>
      </c>
    </row>
    <row r="8" spans="1:15" ht="13.5" thickBot="1" x14ac:dyDescent="0.25">
      <c r="A8" s="173" t="s">
        <v>10</v>
      </c>
      <c r="B8" s="47" t="s">
        <v>104</v>
      </c>
      <c r="C8" s="5" t="s">
        <v>3</v>
      </c>
      <c r="D8" s="10">
        <v>1</v>
      </c>
      <c r="E8" s="6"/>
      <c r="F8" s="6"/>
      <c r="G8" s="184" t="s">
        <v>10</v>
      </c>
      <c r="H8" s="47"/>
      <c r="I8" s="133" t="s">
        <v>3</v>
      </c>
      <c r="J8" s="135">
        <v>1</v>
      </c>
      <c r="L8" s="184" t="s">
        <v>10</v>
      </c>
      <c r="M8" s="47"/>
      <c r="N8" s="133" t="s">
        <v>3</v>
      </c>
      <c r="O8" s="135">
        <v>1</v>
      </c>
    </row>
    <row r="9" spans="1:15" ht="15" x14ac:dyDescent="0.25">
      <c r="A9"/>
      <c r="B9" s="11"/>
      <c r="D9" s="10"/>
      <c r="E9" s="6"/>
      <c r="F9" s="6"/>
      <c r="G9"/>
      <c r="H9" s="11"/>
      <c r="J9" s="135"/>
      <c r="L9"/>
      <c r="M9" s="11"/>
      <c r="O9" s="135"/>
    </row>
    <row r="10" spans="1:15" ht="13.5" thickBot="1" x14ac:dyDescent="0.25">
      <c r="A10" s="164" t="s">
        <v>211</v>
      </c>
      <c r="B10" s="11"/>
      <c r="D10" s="10"/>
      <c r="E10" s="6"/>
      <c r="F10" s="6"/>
      <c r="G10" s="176" t="s">
        <v>227</v>
      </c>
      <c r="H10" s="11"/>
      <c r="J10" s="135"/>
      <c r="L10" s="176" t="s">
        <v>227</v>
      </c>
      <c r="M10" s="11"/>
      <c r="O10" s="135"/>
    </row>
    <row r="11" spans="1:15" x14ac:dyDescent="0.2">
      <c r="A11" s="159" t="s">
        <v>11</v>
      </c>
      <c r="B11" s="45" t="s">
        <v>105</v>
      </c>
      <c r="C11" s="5" t="s">
        <v>3</v>
      </c>
      <c r="D11" s="10">
        <v>1</v>
      </c>
      <c r="E11" s="6"/>
      <c r="F11" s="6"/>
      <c r="G11" s="177" t="s">
        <v>11</v>
      </c>
      <c r="H11" s="136"/>
      <c r="I11" s="133" t="s">
        <v>3</v>
      </c>
      <c r="J11" s="135">
        <v>1</v>
      </c>
      <c r="L11" s="177" t="s">
        <v>11</v>
      </c>
      <c r="M11" s="136"/>
      <c r="N11" s="133" t="s">
        <v>3</v>
      </c>
      <c r="O11" s="135">
        <v>1</v>
      </c>
    </row>
    <row r="12" spans="1:15" x14ac:dyDescent="0.2">
      <c r="A12" s="160" t="s">
        <v>12</v>
      </c>
      <c r="B12" s="46" t="s">
        <v>264</v>
      </c>
      <c r="C12" s="5" t="s">
        <v>3</v>
      </c>
      <c r="D12" s="10">
        <v>1</v>
      </c>
      <c r="E12" s="6"/>
      <c r="F12" s="6"/>
      <c r="G12" s="178" t="s">
        <v>12</v>
      </c>
      <c r="H12" s="137"/>
      <c r="I12" s="133" t="s">
        <v>3</v>
      </c>
      <c r="J12" s="135">
        <v>1</v>
      </c>
      <c r="L12" s="178" t="s">
        <v>12</v>
      </c>
      <c r="M12" s="137"/>
      <c r="N12" s="133" t="s">
        <v>3</v>
      </c>
      <c r="O12" s="135">
        <v>1</v>
      </c>
    </row>
    <row r="13" spans="1:15" ht="13.5" thickBot="1" x14ac:dyDescent="0.25">
      <c r="A13" s="161" t="s">
        <v>13</v>
      </c>
      <c r="B13" s="47" t="s">
        <v>106</v>
      </c>
      <c r="C13" s="5" t="s">
        <v>3</v>
      </c>
      <c r="D13" s="10">
        <v>1</v>
      </c>
      <c r="E13" s="6"/>
      <c r="F13" s="6"/>
      <c r="G13" s="179" t="s">
        <v>13</v>
      </c>
      <c r="H13" s="138"/>
      <c r="I13" s="133" t="s">
        <v>3</v>
      </c>
      <c r="J13" s="135">
        <v>1</v>
      </c>
      <c r="L13" s="179" t="s">
        <v>13</v>
      </c>
      <c r="M13" s="138"/>
      <c r="N13" s="133" t="s">
        <v>3</v>
      </c>
      <c r="O13" s="135">
        <v>1</v>
      </c>
    </row>
    <row r="14" spans="1:15" ht="15" x14ac:dyDescent="0.25">
      <c r="A14"/>
      <c r="B14" s="11"/>
      <c r="D14" s="10"/>
      <c r="E14" s="6"/>
      <c r="F14" s="6"/>
      <c r="G14"/>
      <c r="H14" s="11"/>
      <c r="J14" s="135"/>
      <c r="L14"/>
      <c r="M14" s="11"/>
      <c r="O14" s="135"/>
    </row>
    <row r="15" spans="1:15" ht="13.5" thickBot="1" x14ac:dyDescent="0.25">
      <c r="A15" s="164" t="s">
        <v>212</v>
      </c>
      <c r="B15" s="11"/>
      <c r="D15" s="10"/>
      <c r="E15" s="6"/>
      <c r="F15" s="6"/>
      <c r="G15" s="187" t="s">
        <v>212</v>
      </c>
      <c r="H15" s="11"/>
      <c r="J15" s="135"/>
      <c r="L15" s="187" t="s">
        <v>212</v>
      </c>
      <c r="M15" s="11"/>
      <c r="O15" s="135"/>
    </row>
    <row r="16" spans="1:15" x14ac:dyDescent="0.2">
      <c r="A16" s="165" t="s">
        <v>213</v>
      </c>
      <c r="B16" s="42">
        <v>100.6434</v>
      </c>
      <c r="C16" s="5" t="s">
        <v>14</v>
      </c>
      <c r="D16" s="10" t="s">
        <v>15</v>
      </c>
      <c r="E16" s="6"/>
      <c r="F16" s="6"/>
      <c r="G16" s="188" t="s">
        <v>213</v>
      </c>
      <c r="H16" s="139"/>
      <c r="I16" s="133" t="s">
        <v>14</v>
      </c>
      <c r="J16" s="135" t="s">
        <v>15</v>
      </c>
      <c r="L16" s="188" t="s">
        <v>213</v>
      </c>
      <c r="M16" s="139"/>
      <c r="N16" s="133" t="s">
        <v>14</v>
      </c>
      <c r="O16" s="135" t="s">
        <v>15</v>
      </c>
    </row>
    <row r="17" spans="1:15" x14ac:dyDescent="0.2">
      <c r="A17" s="166" t="s">
        <v>214</v>
      </c>
      <c r="B17" s="43">
        <v>73.135528999999991</v>
      </c>
      <c r="C17" s="5" t="s">
        <v>14</v>
      </c>
      <c r="D17" s="10" t="s">
        <v>15</v>
      </c>
      <c r="E17" s="6"/>
      <c r="F17" s="6"/>
      <c r="G17" s="189" t="s">
        <v>214</v>
      </c>
      <c r="H17" s="140"/>
      <c r="I17" s="133" t="s">
        <v>14</v>
      </c>
      <c r="J17" s="135" t="s">
        <v>15</v>
      </c>
      <c r="L17" s="189" t="s">
        <v>214</v>
      </c>
      <c r="M17" s="140"/>
      <c r="N17" s="133" t="s">
        <v>14</v>
      </c>
      <c r="O17" s="135" t="s">
        <v>15</v>
      </c>
    </row>
    <row r="18" spans="1:15" ht="13.5" thickBot="1" x14ac:dyDescent="0.25">
      <c r="A18" s="167" t="s">
        <v>215</v>
      </c>
      <c r="B18" s="44">
        <v>110.70774000000002</v>
      </c>
      <c r="C18" s="5" t="s">
        <v>14</v>
      </c>
      <c r="D18" s="10" t="s">
        <v>15</v>
      </c>
      <c r="E18" s="6"/>
      <c r="F18" s="6"/>
      <c r="G18" s="190" t="s">
        <v>215</v>
      </c>
      <c r="H18" s="141"/>
      <c r="I18" s="133" t="s">
        <v>14</v>
      </c>
      <c r="J18" s="135" t="s">
        <v>15</v>
      </c>
      <c r="L18" s="190" t="s">
        <v>215</v>
      </c>
      <c r="M18" s="141"/>
      <c r="N18" s="133" t="s">
        <v>14</v>
      </c>
      <c r="O18" s="135" t="s">
        <v>15</v>
      </c>
    </row>
    <row r="19" spans="1:15" x14ac:dyDescent="0.2">
      <c r="A19" s="168" t="s">
        <v>216</v>
      </c>
      <c r="B19" s="16">
        <v>309295.06654487998</v>
      </c>
      <c r="C19" s="5" t="s">
        <v>16</v>
      </c>
      <c r="D19" s="10" t="s">
        <v>15</v>
      </c>
      <c r="E19" s="6"/>
      <c r="F19" s="6"/>
      <c r="G19" s="191" t="s">
        <v>216</v>
      </c>
      <c r="H19" s="142"/>
      <c r="I19" s="133" t="s">
        <v>16</v>
      </c>
      <c r="J19" s="135" t="s">
        <v>15</v>
      </c>
      <c r="L19" s="191" t="s">
        <v>216</v>
      </c>
      <c r="M19" s="142"/>
      <c r="N19" s="133" t="s">
        <v>16</v>
      </c>
      <c r="O19" s="135" t="s">
        <v>15</v>
      </c>
    </row>
    <row r="20" spans="1:15" x14ac:dyDescent="0.2">
      <c r="A20" s="169" t="s">
        <v>217</v>
      </c>
      <c r="B20" s="13">
        <v>114439.17462160561</v>
      </c>
      <c r="C20" s="5" t="s">
        <v>17</v>
      </c>
      <c r="D20" s="10" t="s">
        <v>15</v>
      </c>
      <c r="E20" s="48"/>
      <c r="F20" s="48"/>
      <c r="G20" s="192" t="s">
        <v>217</v>
      </c>
      <c r="H20" s="13"/>
      <c r="I20" s="133" t="s">
        <v>17</v>
      </c>
      <c r="J20" s="135" t="s">
        <v>15</v>
      </c>
      <c r="L20" s="192" t="s">
        <v>217</v>
      </c>
      <c r="M20" s="13"/>
      <c r="N20" s="133" t="s">
        <v>17</v>
      </c>
      <c r="O20" s="135" t="s">
        <v>15</v>
      </c>
    </row>
    <row r="21" spans="1:15" ht="13.5" thickBot="1" x14ac:dyDescent="0.25">
      <c r="A21" s="170" t="s">
        <v>218</v>
      </c>
      <c r="B21" s="14">
        <v>5850.1306066564784</v>
      </c>
      <c r="C21" s="5" t="s">
        <v>17</v>
      </c>
      <c r="D21" s="10" t="s">
        <v>15</v>
      </c>
      <c r="E21" s="6"/>
      <c r="F21" s="6"/>
      <c r="G21" s="193" t="s">
        <v>218</v>
      </c>
      <c r="H21" s="14"/>
      <c r="I21" s="133" t="s">
        <v>17</v>
      </c>
      <c r="J21" s="135" t="s">
        <v>15</v>
      </c>
      <c r="L21" s="193" t="s">
        <v>218</v>
      </c>
      <c r="M21" s="14"/>
      <c r="N21" s="133" t="s">
        <v>17</v>
      </c>
      <c r="O21" s="135" t="s">
        <v>15</v>
      </c>
    </row>
    <row r="22" spans="1:15" x14ac:dyDescent="0.2">
      <c r="A22" s="171" t="s">
        <v>219</v>
      </c>
      <c r="B22" s="15">
        <v>4151.2372583479792</v>
      </c>
      <c r="C22" s="5" t="s">
        <v>18</v>
      </c>
      <c r="D22" s="10" t="s">
        <v>19</v>
      </c>
      <c r="E22" s="6"/>
      <c r="F22" s="6"/>
      <c r="G22" s="194" t="s">
        <v>219</v>
      </c>
      <c r="H22" s="143"/>
      <c r="I22" s="133" t="s">
        <v>18</v>
      </c>
      <c r="J22" s="135" t="s">
        <v>19</v>
      </c>
      <c r="L22" s="194" t="s">
        <v>219</v>
      </c>
      <c r="M22" s="143"/>
      <c r="N22" s="133" t="s">
        <v>18</v>
      </c>
      <c r="O22" s="135" t="s">
        <v>19</v>
      </c>
    </row>
    <row r="23" spans="1:15" ht="13.5" thickBot="1" x14ac:dyDescent="0.25">
      <c r="A23" s="170" t="s">
        <v>220</v>
      </c>
      <c r="B23" s="19">
        <v>1270.9601054481548</v>
      </c>
      <c r="C23" s="5" t="s">
        <v>18</v>
      </c>
      <c r="D23" s="10" t="s">
        <v>19</v>
      </c>
      <c r="E23" s="6"/>
      <c r="F23" s="6"/>
      <c r="G23" s="193" t="s">
        <v>220</v>
      </c>
      <c r="H23" s="144"/>
      <c r="I23" s="133" t="s">
        <v>18</v>
      </c>
      <c r="J23" s="135" t="s">
        <v>19</v>
      </c>
      <c r="L23" s="193" t="s">
        <v>220</v>
      </c>
      <c r="M23" s="144"/>
      <c r="N23" s="133" t="s">
        <v>18</v>
      </c>
      <c r="O23" s="135" t="s">
        <v>19</v>
      </c>
    </row>
    <row r="24" spans="1:15" x14ac:dyDescent="0.2">
      <c r="A24" s="171" t="s">
        <v>221</v>
      </c>
      <c r="B24" s="17">
        <v>8000</v>
      </c>
      <c r="C24" s="5" t="s">
        <v>20</v>
      </c>
      <c r="D24" s="10" t="s">
        <v>21</v>
      </c>
      <c r="E24" s="6"/>
      <c r="F24" s="6"/>
      <c r="G24" s="194" t="s">
        <v>221</v>
      </c>
      <c r="H24" s="17"/>
      <c r="I24" s="133" t="s">
        <v>20</v>
      </c>
      <c r="J24" s="135" t="s">
        <v>21</v>
      </c>
      <c r="L24" s="194" t="s">
        <v>221</v>
      </c>
      <c r="M24" s="17"/>
      <c r="N24" s="133" t="s">
        <v>20</v>
      </c>
      <c r="O24" s="135" t="s">
        <v>21</v>
      </c>
    </row>
    <row r="25" spans="1:15" x14ac:dyDescent="0.2">
      <c r="A25" s="170" t="s">
        <v>222</v>
      </c>
      <c r="B25" s="14">
        <v>11</v>
      </c>
      <c r="C25" s="5" t="s">
        <v>22</v>
      </c>
      <c r="D25" s="10" t="s">
        <v>21</v>
      </c>
      <c r="E25" s="6"/>
      <c r="F25" s="6"/>
      <c r="G25" s="193" t="s">
        <v>222</v>
      </c>
      <c r="H25" s="14"/>
      <c r="I25" s="133" t="s">
        <v>22</v>
      </c>
      <c r="J25" s="135" t="s">
        <v>21</v>
      </c>
      <c r="L25" s="193" t="s">
        <v>222</v>
      </c>
      <c r="M25" s="14"/>
      <c r="N25" s="133" t="s">
        <v>22</v>
      </c>
      <c r="O25" s="135" t="s">
        <v>21</v>
      </c>
    </row>
    <row r="26" spans="1:15" x14ac:dyDescent="0.2">
      <c r="A26" s="169" t="s">
        <v>223</v>
      </c>
      <c r="B26" s="13">
        <v>644</v>
      </c>
      <c r="C26" s="5" t="s">
        <v>23</v>
      </c>
      <c r="D26" s="10" t="s">
        <v>21</v>
      </c>
      <c r="E26" s="6"/>
      <c r="F26" s="6"/>
      <c r="G26" s="192" t="s">
        <v>223</v>
      </c>
      <c r="H26" s="13"/>
      <c r="I26" s="133" t="s">
        <v>23</v>
      </c>
      <c r="J26" s="135" t="s">
        <v>21</v>
      </c>
      <c r="L26" s="192" t="s">
        <v>223</v>
      </c>
      <c r="M26" s="13"/>
      <c r="N26" s="133" t="s">
        <v>23</v>
      </c>
      <c r="O26" s="135" t="s">
        <v>21</v>
      </c>
    </row>
    <row r="27" spans="1:15" ht="13.5" thickBot="1" x14ac:dyDescent="0.25">
      <c r="A27" s="163" t="s">
        <v>267</v>
      </c>
      <c r="B27" s="18">
        <v>191342.11246253323</v>
      </c>
      <c r="C27" s="7" t="s">
        <v>24</v>
      </c>
      <c r="D27" s="10" t="s">
        <v>21</v>
      </c>
      <c r="E27" s="6"/>
      <c r="F27" s="6"/>
      <c r="G27" s="180" t="s">
        <v>224</v>
      </c>
      <c r="H27" s="18"/>
      <c r="I27" s="145" t="s">
        <v>24</v>
      </c>
      <c r="J27" s="135" t="s">
        <v>21</v>
      </c>
      <c r="L27" s="180" t="s">
        <v>224</v>
      </c>
      <c r="M27" s="18"/>
      <c r="N27" s="145" t="s">
        <v>24</v>
      </c>
      <c r="O27" s="135" t="s">
        <v>21</v>
      </c>
    </row>
    <row r="28" spans="1:15" s="4" customFormat="1" x14ac:dyDescent="0.2">
      <c r="A28" s="1"/>
      <c r="B28" s="12"/>
      <c r="C28" s="5"/>
      <c r="D28" s="10"/>
      <c r="E28" s="6"/>
      <c r="F28" s="6"/>
      <c r="G28" s="146"/>
      <c r="H28" s="147"/>
      <c r="I28" s="133"/>
      <c r="J28" s="135"/>
      <c r="K28" s="146"/>
      <c r="L28" s="146"/>
      <c r="M28" s="147"/>
      <c r="N28" s="133"/>
      <c r="O28" s="135"/>
    </row>
    <row r="29" spans="1:15" s="4" customFormat="1" x14ac:dyDescent="0.2">
      <c r="A29" s="164" t="s">
        <v>225</v>
      </c>
      <c r="B29" s="12"/>
      <c r="C29" s="5"/>
      <c r="D29" s="10"/>
      <c r="E29" s="6"/>
      <c r="F29" s="6"/>
      <c r="G29" s="187" t="s">
        <v>228</v>
      </c>
      <c r="H29" s="147"/>
      <c r="I29" s="133"/>
      <c r="J29" s="135"/>
      <c r="K29" s="146"/>
      <c r="L29" s="187" t="s">
        <v>228</v>
      </c>
      <c r="M29" s="147"/>
      <c r="N29" s="133"/>
      <c r="O29" s="135"/>
    </row>
    <row r="30" spans="1:15" ht="13.15" customHeight="1" x14ac:dyDescent="0.2">
      <c r="A30" s="158" t="s">
        <v>25</v>
      </c>
      <c r="B30" s="49">
        <f>+IF(B24=0,"Cumplimentar celdas en tablas superiores",B26/(B24/1000))</f>
        <v>80.5</v>
      </c>
      <c r="C30" s="5" t="s">
        <v>26</v>
      </c>
      <c r="D30" s="10" t="s">
        <v>21</v>
      </c>
      <c r="E30" s="6"/>
      <c r="F30" s="6"/>
      <c r="G30" s="181" t="s">
        <v>25</v>
      </c>
      <c r="H30" s="148" t="str">
        <f>+IF(H24=0,"Cumplimentar celdas en tablas superiores",H26/(H24/1000))</f>
        <v>Cumplimentar celdas en tablas superiores</v>
      </c>
      <c r="I30" s="133" t="s">
        <v>26</v>
      </c>
      <c r="J30" s="135" t="s">
        <v>21</v>
      </c>
      <c r="L30" s="181" t="s">
        <v>25</v>
      </c>
      <c r="M30" s="148" t="str">
        <f>+IF(M24=0,"Cumplimentar celdas en tablas superiores",M26/(M24/1000))</f>
        <v>Cumplimentar celdas en tablas superiores</v>
      </c>
      <c r="N30" s="133" t="s">
        <v>26</v>
      </c>
      <c r="O30" s="135" t="s">
        <v>21</v>
      </c>
    </row>
    <row r="31" spans="1:15" x14ac:dyDescent="0.2">
      <c r="A31" s="158" t="s">
        <v>27</v>
      </c>
      <c r="B31" s="49">
        <f>+IF(B24=0,"Cumplimentar celdas en tablas superiores",B16/B24*1000)</f>
        <v>12.580425</v>
      </c>
      <c r="C31" s="5" t="s">
        <v>28</v>
      </c>
      <c r="D31" s="10" t="s">
        <v>21</v>
      </c>
      <c r="E31" s="6"/>
      <c r="F31" s="6"/>
      <c r="G31" s="181" t="s">
        <v>27</v>
      </c>
      <c r="H31" s="148" t="str">
        <f>+IF(H24=0,"Cumplimentar celdas en tablas superiores",H16/H24*1000)</f>
        <v>Cumplimentar celdas en tablas superiores</v>
      </c>
      <c r="I31" s="133" t="s">
        <v>28</v>
      </c>
      <c r="J31" s="135" t="s">
        <v>21</v>
      </c>
      <c r="L31" s="181" t="s">
        <v>27</v>
      </c>
      <c r="M31" s="148" t="str">
        <f>+IF(M24=0,"Cumplimentar celdas en tablas superiores",M16/M24*1000)</f>
        <v>Cumplimentar celdas en tablas superiores</v>
      </c>
      <c r="N31" s="133" t="s">
        <v>28</v>
      </c>
      <c r="O31" s="135" t="s">
        <v>21</v>
      </c>
    </row>
    <row r="32" spans="1:15" ht="14.25" x14ac:dyDescent="0.2">
      <c r="A32" s="158" t="s">
        <v>29</v>
      </c>
      <c r="B32" s="49">
        <f>+IF(B27=0,"Cumplimentar celdas en tablas superiores",B16*1000/B27)</f>
        <v>0.52598666704752206</v>
      </c>
      <c r="C32" s="5" t="s">
        <v>30</v>
      </c>
      <c r="D32" s="10" t="s">
        <v>21</v>
      </c>
      <c r="E32" s="6"/>
      <c r="F32" s="6"/>
      <c r="G32" s="181" t="s">
        <v>29</v>
      </c>
      <c r="H32" s="148" t="str">
        <f>+IF(H27=0,"Cumplimentar celdas en tablas superiores",H16*1000/H27)</f>
        <v>Cumplimentar celdas en tablas superiores</v>
      </c>
      <c r="I32" s="133" t="s">
        <v>30</v>
      </c>
      <c r="J32" s="135" t="s">
        <v>21</v>
      </c>
      <c r="L32" s="181" t="s">
        <v>29</v>
      </c>
      <c r="M32" s="148" t="str">
        <f>+IF(M27=0,"Cumplimentar celdas en tablas superiores",M16*1000/M27)</f>
        <v>Cumplimentar celdas en tablas superiores</v>
      </c>
      <c r="N32" s="133" t="s">
        <v>30</v>
      </c>
      <c r="O32" s="135" t="s">
        <v>21</v>
      </c>
    </row>
    <row r="33" spans="1:15" x14ac:dyDescent="0.2">
      <c r="A33" s="158" t="s">
        <v>31</v>
      </c>
      <c r="B33" s="50">
        <f>+IF(B24=0,"Cumplimentar celdas en tablas superiores",B19*1000/B24)</f>
        <v>38661.883318109998</v>
      </c>
      <c r="C33" s="5" t="s">
        <v>32</v>
      </c>
      <c r="D33" s="10" t="s">
        <v>21</v>
      </c>
      <c r="E33" s="6"/>
      <c r="F33" s="6"/>
      <c r="G33" s="181" t="s">
        <v>31</v>
      </c>
      <c r="H33" s="148" t="str">
        <f>+IF(H24=0,"Cumplimentar celdas en tablas superiores",H19*1000/H24)</f>
        <v>Cumplimentar celdas en tablas superiores</v>
      </c>
      <c r="I33" s="133" t="s">
        <v>32</v>
      </c>
      <c r="J33" s="135" t="s">
        <v>21</v>
      </c>
      <c r="L33" s="181" t="s">
        <v>31</v>
      </c>
      <c r="M33" s="148" t="str">
        <f>+IF(M24=0,"Cumplimentar celdas en tablas superiores",M19*1000/M24)</f>
        <v>Cumplimentar celdas en tablas superiores</v>
      </c>
      <c r="N33" s="133" t="s">
        <v>32</v>
      </c>
      <c r="O33" s="135" t="s">
        <v>21</v>
      </c>
    </row>
    <row r="34" spans="1:15" x14ac:dyDescent="0.2">
      <c r="A34" s="158" t="s">
        <v>33</v>
      </c>
      <c r="B34" s="50">
        <f>+IF((B16)=0,"Cumplimentar celdas en tablas superiores",(B20+B21)/B16)</f>
        <v>1195.2031154378933</v>
      </c>
      <c r="C34" s="5" t="s">
        <v>34</v>
      </c>
      <c r="D34" s="10" t="s">
        <v>21</v>
      </c>
      <c r="E34" s="6"/>
      <c r="F34" s="6"/>
      <c r="G34" s="181" t="s">
        <v>33</v>
      </c>
      <c r="H34" s="148" t="str">
        <f>+IF((H16)=0,"Cumplimentar celdas en tablas superiores",(H20+H21)/H16)</f>
        <v>Cumplimentar celdas en tablas superiores</v>
      </c>
      <c r="I34" s="133" t="s">
        <v>34</v>
      </c>
      <c r="J34" s="135" t="s">
        <v>21</v>
      </c>
      <c r="L34" s="181" t="s">
        <v>33</v>
      </c>
      <c r="M34" s="148" t="str">
        <f>+IF((M16)=0,"Cumplimentar celdas en tablas superiores",(M20+M21)/M16)</f>
        <v>Cumplimentar celdas en tablas superiores</v>
      </c>
      <c r="N34" s="133" t="s">
        <v>34</v>
      </c>
      <c r="O34" s="135" t="s">
        <v>21</v>
      </c>
    </row>
    <row r="35" spans="1:15" x14ac:dyDescent="0.2">
      <c r="A35" s="158" t="s">
        <v>35</v>
      </c>
      <c r="B35" s="50">
        <f>+IF(B16=0,"Cumplimentar celdas en tablas superiores",B19/B16)</f>
        <v>3073.1778392311862</v>
      </c>
      <c r="C35" s="5" t="s">
        <v>36</v>
      </c>
      <c r="D35" s="10" t="s">
        <v>21</v>
      </c>
      <c r="E35" s="6"/>
      <c r="F35" s="6"/>
      <c r="G35" s="181" t="s">
        <v>35</v>
      </c>
      <c r="H35" s="148" t="str">
        <f>+IF(H16=0,"Cumplimentar celdas en tablas superiores",H19/H16)</f>
        <v>Cumplimentar celdas en tablas superiores</v>
      </c>
      <c r="I35" s="133" t="s">
        <v>36</v>
      </c>
      <c r="J35" s="135" t="s">
        <v>21</v>
      </c>
      <c r="L35" s="181" t="s">
        <v>35</v>
      </c>
      <c r="M35" s="148" t="str">
        <f>+IF(M16=0,"Cumplimentar celdas en tablas superiores",M19/M16)</f>
        <v>Cumplimentar celdas en tablas superiores</v>
      </c>
      <c r="N35" s="133" t="s">
        <v>36</v>
      </c>
      <c r="O35" s="135" t="s">
        <v>21</v>
      </c>
    </row>
    <row r="36" spans="1:15" ht="14.25" x14ac:dyDescent="0.2">
      <c r="A36" s="162" t="s">
        <v>37</v>
      </c>
      <c r="B36" s="50">
        <f>+IF(B25=0,"Cumplimentar celdas en tablas superiores",B27/B25)</f>
        <v>17394.737496593931</v>
      </c>
      <c r="C36" s="5" t="s">
        <v>38</v>
      </c>
      <c r="D36" s="10" t="s">
        <v>21</v>
      </c>
      <c r="E36" s="6"/>
      <c r="F36" s="6"/>
      <c r="G36" s="182" t="s">
        <v>37</v>
      </c>
      <c r="H36" s="148" t="str">
        <f>+IF(H25=0,"Cumplimentar celdas en tablas superiores",H27/H25)</f>
        <v>Cumplimentar celdas en tablas superiores</v>
      </c>
      <c r="I36" s="133" t="s">
        <v>38</v>
      </c>
      <c r="J36" s="135" t="s">
        <v>21</v>
      </c>
      <c r="L36" s="182" t="s">
        <v>37</v>
      </c>
      <c r="M36" s="148" t="str">
        <f>+IF(M25=0,"Cumplimentar celdas en tablas superiores",M27/M25)</f>
        <v>Cumplimentar celdas en tablas superiores</v>
      </c>
      <c r="N36" s="133" t="s">
        <v>38</v>
      </c>
      <c r="O36" s="135" t="s">
        <v>21</v>
      </c>
    </row>
    <row r="38" spans="1:15" ht="22.5" x14ac:dyDescent="0.2">
      <c r="G38" s="149" t="s">
        <v>195</v>
      </c>
      <c r="L38" s="149" t="s">
        <v>196</v>
      </c>
    </row>
  </sheetData>
  <pageMargins left="0.23622047244094491" right="0.23622047244094491" top="0.74803149606299213" bottom="0.74803149606299213" header="0.31496062992125984" footer="0.31496062992125984"/>
  <pageSetup paperSize="9" orientation="landscape" r:id="rId1"/>
  <headerFooter>
    <oddHeader>&amp;A</oddHeader>
    <oddFooter>Página &amp;P de &amp;F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21491-55B8-4485-AA1E-5651886B611F}">
  <sheetPr codeName="Hoja3"/>
  <dimension ref="A1:S62"/>
  <sheetViews>
    <sheetView zoomScale="85" zoomScaleNormal="85" workbookViewId="0">
      <selection activeCell="Q21" sqref="Q21"/>
    </sheetView>
  </sheetViews>
  <sheetFormatPr baseColWidth="10" defaultColWidth="11.5703125" defaultRowHeight="12.75" x14ac:dyDescent="0.2"/>
  <cols>
    <col min="1" max="1" width="17.28515625" style="1" bestFit="1" customWidth="1"/>
    <col min="2" max="2" width="27" style="28" bestFit="1" customWidth="1"/>
    <col min="3" max="3" width="31.140625" style="28" customWidth="1"/>
    <col min="4" max="4" width="8.5703125" style="1" customWidth="1"/>
    <col min="5" max="5" width="12.42578125" style="1" customWidth="1"/>
    <col min="6" max="6" width="8.7109375" style="1" customWidth="1"/>
    <col min="7" max="7" width="10.42578125" style="1" customWidth="1"/>
    <col min="8" max="8" width="13.5703125" style="1" customWidth="1"/>
    <col min="9" max="9" width="11" style="41" customWidth="1"/>
    <col min="10" max="10" width="10" style="1" customWidth="1"/>
    <col min="11" max="11" width="33.7109375" style="1" customWidth="1"/>
    <col min="12" max="12" width="8.5703125" style="1" customWidth="1"/>
    <col min="13" max="13" width="11.28515625" style="1" customWidth="1"/>
    <col min="14" max="14" width="6.7109375" style="1" customWidth="1"/>
    <col min="15" max="15" width="13.5703125" style="1" customWidth="1"/>
    <col min="16" max="16" width="10" style="1" customWidth="1"/>
    <col min="17" max="17" width="11.5703125" style="1" customWidth="1"/>
    <col min="18" max="18" width="6.85546875" style="1" customWidth="1"/>
    <col min="19" max="19" width="25.85546875" style="1" bestFit="1" customWidth="1"/>
    <col min="20" max="16384" width="11.5703125" style="1"/>
  </cols>
  <sheetData>
    <row r="1" spans="1:19" x14ac:dyDescent="0.2">
      <c r="C1" s="237" t="s">
        <v>229</v>
      </c>
      <c r="D1" s="238"/>
      <c r="E1" s="238"/>
      <c r="F1" s="238"/>
      <c r="G1" s="238"/>
      <c r="H1" s="238"/>
      <c r="I1" s="239"/>
      <c r="J1" s="240" t="s">
        <v>249</v>
      </c>
      <c r="K1" s="241"/>
      <c r="L1" s="241"/>
      <c r="M1" s="241"/>
      <c r="N1" s="241"/>
      <c r="O1" s="241"/>
      <c r="P1" s="241"/>
      <c r="Q1" s="241"/>
      <c r="R1" s="241"/>
      <c r="S1" s="242"/>
    </row>
    <row r="2" spans="1:19" s="21" customFormat="1" ht="38.25" x14ac:dyDescent="0.25">
      <c r="A2" s="8" t="s">
        <v>39</v>
      </c>
      <c r="B2" s="114" t="s">
        <v>167</v>
      </c>
      <c r="C2" s="196" t="s">
        <v>230</v>
      </c>
      <c r="D2" s="195" t="s">
        <v>40</v>
      </c>
      <c r="E2" s="195" t="s">
        <v>231</v>
      </c>
      <c r="F2" s="195" t="s">
        <v>232</v>
      </c>
      <c r="G2" s="195" t="s">
        <v>233</v>
      </c>
      <c r="H2" s="195" t="s">
        <v>41</v>
      </c>
      <c r="I2" s="195" t="s">
        <v>234</v>
      </c>
      <c r="J2" s="197" t="s">
        <v>250</v>
      </c>
      <c r="K2" s="197" t="s">
        <v>251</v>
      </c>
      <c r="L2" s="197" t="s">
        <v>40</v>
      </c>
      <c r="M2" s="197" t="s">
        <v>231</v>
      </c>
      <c r="N2" s="197" t="s">
        <v>232</v>
      </c>
      <c r="O2" s="197" t="s">
        <v>233</v>
      </c>
      <c r="P2" s="197" t="s">
        <v>234</v>
      </c>
      <c r="Q2" s="197" t="s">
        <v>42</v>
      </c>
      <c r="R2" s="197" t="s">
        <v>43</v>
      </c>
      <c r="S2" s="197" t="s">
        <v>78</v>
      </c>
    </row>
    <row r="3" spans="1:19" x14ac:dyDescent="0.2">
      <c r="A3" s="28" t="s">
        <v>269</v>
      </c>
      <c r="B3" s="28" t="s">
        <v>166</v>
      </c>
      <c r="C3" s="28" t="s">
        <v>240</v>
      </c>
      <c r="D3" s="24" t="s">
        <v>238</v>
      </c>
      <c r="E3" s="24" t="s">
        <v>270</v>
      </c>
      <c r="F3" s="26">
        <v>128</v>
      </c>
      <c r="G3" s="26">
        <v>70</v>
      </c>
      <c r="H3" s="25">
        <v>5.6</v>
      </c>
      <c r="I3" s="206">
        <f>+F3*(G3+H3)/1000</f>
        <v>9.6768000000000001</v>
      </c>
      <c r="J3" s="25" t="s">
        <v>85</v>
      </c>
      <c r="K3" s="1" t="s">
        <v>246</v>
      </c>
      <c r="L3" s="24" t="s">
        <v>237</v>
      </c>
      <c r="M3" s="24" t="s">
        <v>272</v>
      </c>
      <c r="N3" s="26">
        <v>128</v>
      </c>
      <c r="O3" s="26">
        <v>40</v>
      </c>
      <c r="P3" s="207">
        <f>+N3*O3/1000</f>
        <v>5.12</v>
      </c>
      <c r="Q3" s="26">
        <v>2200</v>
      </c>
      <c r="R3" s="116">
        <v>0.03</v>
      </c>
    </row>
    <row r="4" spans="1:19" x14ac:dyDescent="0.2">
      <c r="A4" s="28" t="s">
        <v>269</v>
      </c>
      <c r="B4" s="28" t="s">
        <v>166</v>
      </c>
      <c r="C4" s="28" t="s">
        <v>241</v>
      </c>
      <c r="D4" s="24" t="s">
        <v>238</v>
      </c>
      <c r="E4" s="24" t="s">
        <v>270</v>
      </c>
      <c r="F4" s="26">
        <v>9</v>
      </c>
      <c r="G4" s="26">
        <v>280</v>
      </c>
      <c r="H4" s="25">
        <v>22.4</v>
      </c>
      <c r="I4" s="206">
        <f t="shared" ref="I4:I16" si="0">+F4*(G4+H4)/1000</f>
        <v>2.7216</v>
      </c>
      <c r="J4" s="25" t="s">
        <v>85</v>
      </c>
      <c r="K4" s="1" t="s">
        <v>247</v>
      </c>
      <c r="L4" s="24" t="s">
        <v>237</v>
      </c>
      <c r="M4" s="24" t="s">
        <v>272</v>
      </c>
      <c r="N4" s="26">
        <v>9</v>
      </c>
      <c r="O4" s="26">
        <v>40</v>
      </c>
      <c r="P4" s="207">
        <f t="shared" ref="P4:P14" si="1">+N4*O4/1000</f>
        <v>0.36</v>
      </c>
      <c r="Q4" s="26">
        <v>2800</v>
      </c>
      <c r="R4" s="116">
        <v>0.02</v>
      </c>
    </row>
    <row r="5" spans="1:19" ht="12.75" customHeight="1" x14ac:dyDescent="0.2">
      <c r="A5" s="28" t="s">
        <v>269</v>
      </c>
      <c r="B5" s="28" t="s">
        <v>168</v>
      </c>
      <c r="C5" s="28" t="s">
        <v>170</v>
      </c>
      <c r="D5" s="24" t="s">
        <v>237</v>
      </c>
      <c r="E5" s="24" t="s">
        <v>271</v>
      </c>
      <c r="F5" s="26">
        <v>97</v>
      </c>
      <c r="G5" s="26">
        <v>250</v>
      </c>
      <c r="H5" s="25">
        <v>25</v>
      </c>
      <c r="I5" s="206">
        <f t="shared" si="0"/>
        <v>26.675000000000001</v>
      </c>
      <c r="J5" s="25" t="s">
        <v>85</v>
      </c>
      <c r="K5" s="1" t="s">
        <v>171</v>
      </c>
      <c r="L5" s="24" t="s">
        <v>237</v>
      </c>
      <c r="M5" s="24" t="s">
        <v>272</v>
      </c>
      <c r="N5" s="26">
        <v>97</v>
      </c>
      <c r="O5" s="26">
        <v>100</v>
      </c>
      <c r="P5" s="207">
        <f t="shared" si="1"/>
        <v>9.6999999999999993</v>
      </c>
      <c r="Q5" s="26">
        <v>2300</v>
      </c>
      <c r="R5" s="116">
        <v>0.02</v>
      </c>
    </row>
    <row r="6" spans="1:19" ht="12.75" customHeight="1" x14ac:dyDescent="0.2">
      <c r="A6" s="28" t="s">
        <v>269</v>
      </c>
      <c r="B6" s="28" t="s">
        <v>88</v>
      </c>
      <c r="C6" s="28" t="s">
        <v>170</v>
      </c>
      <c r="D6" s="24" t="s">
        <v>237</v>
      </c>
      <c r="E6" s="24" t="s">
        <v>271</v>
      </c>
      <c r="F6" s="26">
        <v>292</v>
      </c>
      <c r="G6" s="26">
        <v>150</v>
      </c>
      <c r="H6" s="25">
        <v>15</v>
      </c>
      <c r="I6" s="206">
        <f t="shared" si="0"/>
        <v>48.18</v>
      </c>
      <c r="J6" s="25" t="s">
        <v>85</v>
      </c>
      <c r="K6" s="1" t="s">
        <v>171</v>
      </c>
      <c r="L6" s="24" t="s">
        <v>237</v>
      </c>
      <c r="M6" s="24" t="s">
        <v>272</v>
      </c>
      <c r="N6" s="26">
        <v>292</v>
      </c>
      <c r="O6" s="26">
        <v>65</v>
      </c>
      <c r="P6" s="207">
        <f t="shared" si="1"/>
        <v>18.98</v>
      </c>
      <c r="Q6" s="26">
        <v>3000</v>
      </c>
      <c r="R6" s="116">
        <v>0.03</v>
      </c>
    </row>
    <row r="7" spans="1:19" ht="12.75" customHeight="1" x14ac:dyDescent="0.2">
      <c r="A7" s="28" t="s">
        <v>269</v>
      </c>
      <c r="B7" s="28" t="s">
        <v>75</v>
      </c>
      <c r="C7" s="28" t="s">
        <v>242</v>
      </c>
      <c r="D7" s="24" t="s">
        <v>238</v>
      </c>
      <c r="E7" s="24" t="s">
        <v>270</v>
      </c>
      <c r="F7" s="26">
        <v>15</v>
      </c>
      <c r="G7" s="26">
        <v>70</v>
      </c>
      <c r="H7" s="25">
        <v>5.6</v>
      </c>
      <c r="I7" s="206">
        <f t="shared" si="0"/>
        <v>1.1339999999999999</v>
      </c>
      <c r="J7" s="25" t="s">
        <v>85</v>
      </c>
      <c r="K7" s="1" t="s">
        <v>245</v>
      </c>
      <c r="L7" s="24" t="s">
        <v>238</v>
      </c>
      <c r="M7" s="24" t="s">
        <v>272</v>
      </c>
      <c r="N7" s="26">
        <v>24</v>
      </c>
      <c r="O7" s="26">
        <v>40</v>
      </c>
      <c r="P7" s="207">
        <f t="shared" si="1"/>
        <v>0.96</v>
      </c>
      <c r="Q7" s="26">
        <v>2583.3333333333298</v>
      </c>
      <c r="R7" s="116">
        <v>0.02</v>
      </c>
    </row>
    <row r="8" spans="1:19" ht="12.75" customHeight="1" x14ac:dyDescent="0.2">
      <c r="A8" s="28" t="s">
        <v>269</v>
      </c>
      <c r="B8" s="28" t="s">
        <v>76</v>
      </c>
      <c r="C8" s="28" t="s">
        <v>172</v>
      </c>
      <c r="D8" s="24" t="s">
        <v>237</v>
      </c>
      <c r="E8" s="24" t="s">
        <v>270</v>
      </c>
      <c r="F8" s="26">
        <v>8</v>
      </c>
      <c r="G8" s="26">
        <v>400</v>
      </c>
      <c r="H8" s="25">
        <v>32</v>
      </c>
      <c r="I8" s="206">
        <f t="shared" si="0"/>
        <v>3.456</v>
      </c>
      <c r="J8" s="25" t="s">
        <v>85</v>
      </c>
      <c r="K8" s="1" t="s">
        <v>248</v>
      </c>
      <c r="L8" s="24" t="s">
        <v>237</v>
      </c>
      <c r="M8" s="24" t="s">
        <v>272</v>
      </c>
      <c r="N8" s="26">
        <v>8</v>
      </c>
      <c r="O8" s="26">
        <v>175</v>
      </c>
      <c r="P8" s="207">
        <f t="shared" si="1"/>
        <v>1.4</v>
      </c>
      <c r="Q8" s="26">
        <v>2633.3333333333298</v>
      </c>
      <c r="R8" s="116">
        <v>0.01</v>
      </c>
    </row>
    <row r="9" spans="1:19" x14ac:dyDescent="0.2">
      <c r="A9" s="28" t="s">
        <v>269</v>
      </c>
      <c r="B9" s="28" t="s">
        <v>77</v>
      </c>
      <c r="C9" s="28" t="s">
        <v>243</v>
      </c>
      <c r="D9" s="24" t="s">
        <v>238</v>
      </c>
      <c r="E9" s="24" t="s">
        <v>272</v>
      </c>
      <c r="F9" s="26">
        <v>18</v>
      </c>
      <c r="G9" s="26">
        <v>40</v>
      </c>
      <c r="H9" s="25">
        <v>0</v>
      </c>
      <c r="I9" s="206">
        <f t="shared" si="0"/>
        <v>0.72</v>
      </c>
      <c r="J9" s="25" t="s">
        <v>86</v>
      </c>
      <c r="K9" s="25"/>
      <c r="L9" s="24"/>
      <c r="M9" s="24"/>
      <c r="N9" s="25"/>
      <c r="O9" s="25"/>
      <c r="P9" s="207"/>
      <c r="Q9" s="26"/>
      <c r="R9" s="116"/>
      <c r="S9" s="1" t="s">
        <v>79</v>
      </c>
    </row>
    <row r="10" spans="1:19" x14ac:dyDescent="0.2">
      <c r="A10" s="28" t="s">
        <v>269</v>
      </c>
      <c r="B10" s="28" t="s">
        <v>77</v>
      </c>
      <c r="C10" s="28" t="s">
        <v>244</v>
      </c>
      <c r="D10" s="24" t="s">
        <v>238</v>
      </c>
      <c r="E10" s="24" t="s">
        <v>272</v>
      </c>
      <c r="F10" s="26">
        <v>1</v>
      </c>
      <c r="G10" s="26">
        <v>120</v>
      </c>
      <c r="H10" s="25">
        <v>0</v>
      </c>
      <c r="I10" s="206">
        <f t="shared" si="0"/>
        <v>0.12</v>
      </c>
      <c r="J10" s="25" t="s">
        <v>86</v>
      </c>
      <c r="K10" s="25"/>
      <c r="L10" s="24"/>
      <c r="M10" s="24"/>
      <c r="N10" s="25"/>
      <c r="O10" s="25"/>
      <c r="P10" s="207"/>
      <c r="Q10" s="26"/>
      <c r="R10" s="116"/>
      <c r="S10" s="1" t="s">
        <v>79</v>
      </c>
    </row>
    <row r="11" spans="1:19" x14ac:dyDescent="0.2">
      <c r="A11" s="28" t="s">
        <v>269</v>
      </c>
      <c r="B11" s="28" t="s">
        <v>169</v>
      </c>
      <c r="C11" s="28" t="s">
        <v>236</v>
      </c>
      <c r="D11" s="24" t="s">
        <v>281</v>
      </c>
      <c r="E11" s="24" t="s">
        <v>272</v>
      </c>
      <c r="F11" s="26">
        <v>56</v>
      </c>
      <c r="G11" s="26">
        <v>50</v>
      </c>
      <c r="H11" s="25">
        <v>0</v>
      </c>
      <c r="I11" s="206">
        <f t="shared" si="0"/>
        <v>2.8</v>
      </c>
      <c r="J11" s="25" t="s">
        <v>86</v>
      </c>
      <c r="K11" s="25"/>
      <c r="L11" s="24"/>
      <c r="M11" s="24"/>
      <c r="N11" s="25"/>
      <c r="O11" s="25"/>
      <c r="P11" s="207"/>
      <c r="Q11" s="26"/>
      <c r="R11" s="116"/>
      <c r="S11" s="1" t="s">
        <v>79</v>
      </c>
    </row>
    <row r="12" spans="1:19" x14ac:dyDescent="0.2">
      <c r="A12" s="28" t="s">
        <v>269</v>
      </c>
      <c r="B12" s="28" t="s">
        <v>162</v>
      </c>
      <c r="C12" s="28" t="s">
        <v>173</v>
      </c>
      <c r="D12" s="24" t="s">
        <v>235</v>
      </c>
      <c r="E12" s="24" t="s">
        <v>270</v>
      </c>
      <c r="F12" s="26">
        <v>3</v>
      </c>
      <c r="G12" s="26">
        <v>500</v>
      </c>
      <c r="H12" s="25">
        <v>40</v>
      </c>
      <c r="I12" s="206">
        <f t="shared" si="0"/>
        <v>1.62</v>
      </c>
      <c r="J12" s="25" t="s">
        <v>85</v>
      </c>
      <c r="K12" s="1" t="s">
        <v>174</v>
      </c>
      <c r="L12" s="24" t="s">
        <v>235</v>
      </c>
      <c r="M12" s="24" t="s">
        <v>272</v>
      </c>
      <c r="N12" s="26">
        <v>3</v>
      </c>
      <c r="O12" s="26">
        <v>175</v>
      </c>
      <c r="P12" s="207">
        <f t="shared" si="1"/>
        <v>0.52500000000000002</v>
      </c>
      <c r="Q12" s="26">
        <v>2833.3333333333298</v>
      </c>
      <c r="R12" s="116">
        <v>0.03</v>
      </c>
      <c r="S12" s="1" t="s">
        <v>83</v>
      </c>
    </row>
    <row r="13" spans="1:19" x14ac:dyDescent="0.2">
      <c r="A13" s="28" t="s">
        <v>269</v>
      </c>
      <c r="B13" s="28" t="s">
        <v>162</v>
      </c>
      <c r="C13" s="28" t="s">
        <v>175</v>
      </c>
      <c r="D13" s="24"/>
      <c r="E13" s="24"/>
      <c r="F13" s="26"/>
      <c r="G13" s="26"/>
      <c r="H13" s="25"/>
      <c r="I13" s="206">
        <f t="shared" si="0"/>
        <v>0</v>
      </c>
      <c r="J13" s="25" t="s">
        <v>85</v>
      </c>
      <c r="K13" s="1" t="s">
        <v>176</v>
      </c>
      <c r="L13" s="24" t="s">
        <v>239</v>
      </c>
      <c r="M13" s="24" t="s">
        <v>272</v>
      </c>
      <c r="N13" s="26">
        <v>11</v>
      </c>
      <c r="O13" s="26">
        <v>30</v>
      </c>
      <c r="P13" s="207">
        <f t="shared" si="1"/>
        <v>0.33</v>
      </c>
      <c r="Q13" s="26">
        <v>2883.3333333333298</v>
      </c>
      <c r="R13" s="116">
        <v>0.02</v>
      </c>
      <c r="S13" s="1" t="s">
        <v>83</v>
      </c>
    </row>
    <row r="14" spans="1:19" x14ac:dyDescent="0.2">
      <c r="A14" s="28" t="s">
        <v>269</v>
      </c>
      <c r="B14" s="28" t="s">
        <v>163</v>
      </c>
      <c r="C14" s="28" t="s">
        <v>177</v>
      </c>
      <c r="D14" s="24" t="s">
        <v>239</v>
      </c>
      <c r="E14" s="24" t="s">
        <v>273</v>
      </c>
      <c r="F14" s="26">
        <v>5</v>
      </c>
      <c r="G14" s="26">
        <v>125</v>
      </c>
      <c r="H14" s="25">
        <v>25</v>
      </c>
      <c r="I14" s="206">
        <f t="shared" si="0"/>
        <v>0.75</v>
      </c>
      <c r="J14" s="25" t="s">
        <v>85</v>
      </c>
      <c r="K14" s="1" t="s">
        <v>176</v>
      </c>
      <c r="L14" s="24" t="s">
        <v>239</v>
      </c>
      <c r="M14" s="24" t="s">
        <v>272</v>
      </c>
      <c r="N14" s="26">
        <v>17</v>
      </c>
      <c r="O14" s="26">
        <v>60</v>
      </c>
      <c r="P14" s="207">
        <f t="shared" si="1"/>
        <v>1.02</v>
      </c>
      <c r="Q14" s="26">
        <v>2933.3333333333298</v>
      </c>
      <c r="R14" s="116">
        <v>0.02</v>
      </c>
      <c r="S14" s="1" t="s">
        <v>84</v>
      </c>
    </row>
    <row r="15" spans="1:19" x14ac:dyDescent="0.2">
      <c r="A15" s="28" t="s">
        <v>269</v>
      </c>
      <c r="B15" s="28" t="s">
        <v>164</v>
      </c>
      <c r="C15" s="28" t="s">
        <v>177</v>
      </c>
      <c r="D15" s="24" t="s">
        <v>239</v>
      </c>
      <c r="E15" s="24" t="s">
        <v>273</v>
      </c>
      <c r="F15" s="26">
        <v>6</v>
      </c>
      <c r="G15" s="26">
        <v>250</v>
      </c>
      <c r="H15" s="25">
        <v>50</v>
      </c>
      <c r="I15" s="206">
        <f t="shared" si="0"/>
        <v>1.8</v>
      </c>
      <c r="J15" s="25" t="s">
        <v>85</v>
      </c>
      <c r="L15" s="24"/>
      <c r="M15" s="24"/>
      <c r="N15" s="26"/>
      <c r="O15" s="26"/>
      <c r="P15" s="25"/>
      <c r="Q15" s="25"/>
      <c r="S15" s="1" t="s">
        <v>84</v>
      </c>
    </row>
    <row r="16" spans="1:19" x14ac:dyDescent="0.2">
      <c r="A16" s="28" t="s">
        <v>269</v>
      </c>
      <c r="B16" s="28" t="s">
        <v>165</v>
      </c>
      <c r="C16" s="28" t="s">
        <v>177</v>
      </c>
      <c r="D16" s="24" t="s">
        <v>239</v>
      </c>
      <c r="E16" s="24" t="s">
        <v>271</v>
      </c>
      <c r="F16" s="26">
        <v>6</v>
      </c>
      <c r="G16" s="26">
        <v>150</v>
      </c>
      <c r="H16" s="25">
        <v>15</v>
      </c>
      <c r="I16" s="206">
        <f t="shared" si="0"/>
        <v>0.99</v>
      </c>
      <c r="J16" s="25" t="s">
        <v>85</v>
      </c>
      <c r="L16" s="24"/>
      <c r="M16" s="24"/>
      <c r="N16" s="26"/>
      <c r="O16" s="26"/>
      <c r="P16" s="25"/>
      <c r="Q16" s="25"/>
      <c r="S16" s="1" t="s">
        <v>84</v>
      </c>
    </row>
    <row r="19" spans="1:19" x14ac:dyDescent="0.2">
      <c r="E19" s="221" t="s">
        <v>276</v>
      </c>
      <c r="F19" s="1">
        <f>SUM(F3:F16)</f>
        <v>644</v>
      </c>
      <c r="H19" s="222" t="s">
        <v>275</v>
      </c>
      <c r="I19" s="120">
        <f>SUM(I3:I16)</f>
        <v>100.6434</v>
      </c>
      <c r="J19" s="119"/>
      <c r="M19" s="221" t="s">
        <v>278</v>
      </c>
      <c r="N19" s="1">
        <f>SUM(N3:N16)</f>
        <v>589</v>
      </c>
      <c r="O19" s="222" t="s">
        <v>80</v>
      </c>
      <c r="P19" s="119">
        <f>SUM(P3:P16)</f>
        <v>38.394999999999996</v>
      </c>
      <c r="Q19" s="118"/>
      <c r="R19" s="27"/>
      <c r="S19" s="117"/>
    </row>
    <row r="20" spans="1:19" x14ac:dyDescent="0.2">
      <c r="E20" s="221" t="s">
        <v>277</v>
      </c>
      <c r="F20" s="1">
        <f>SUMIFS(F3:F16,J3:J16,"SI")</f>
        <v>569</v>
      </c>
      <c r="H20" s="222" t="s">
        <v>274</v>
      </c>
      <c r="I20" s="120">
        <f>SUMIFS(I3:I16,J3:J16,"SI")</f>
        <v>97.003399999999999</v>
      </c>
      <c r="M20" s="221" t="s">
        <v>279</v>
      </c>
      <c r="N20" s="1">
        <f>SUMIFS(N3:N16,J3:J16,"SI")</f>
        <v>589</v>
      </c>
      <c r="O20" s="222" t="s">
        <v>274</v>
      </c>
      <c r="P20" s="119">
        <f>SUMIFS(P3:P16,J3:J16,"SI")</f>
        <v>38.394999999999996</v>
      </c>
    </row>
    <row r="21" spans="1:19" x14ac:dyDescent="0.2">
      <c r="I21" s="115"/>
    </row>
    <row r="22" spans="1:19" x14ac:dyDescent="0.2">
      <c r="O22" s="222" t="s">
        <v>280</v>
      </c>
      <c r="P22" s="116">
        <f>+(I20-P20)/I20</f>
        <v>0.60418913151497788</v>
      </c>
    </row>
    <row r="26" spans="1:19" ht="15" x14ac:dyDescent="0.25">
      <c r="A26"/>
      <c r="B26" s="203"/>
      <c r="C26" s="203"/>
      <c r="D26" s="203"/>
      <c r="E26" s="203"/>
      <c r="F26" s="203"/>
      <c r="G26" s="203"/>
      <c r="H26" s="203"/>
      <c r="J26" s="203"/>
      <c r="K26" s="203"/>
      <c r="L26" s="203"/>
      <c r="M26" s="203"/>
      <c r="N26"/>
      <c r="O26"/>
      <c r="P26"/>
      <c r="Q26"/>
      <c r="R26"/>
      <c r="S26"/>
    </row>
    <row r="27" spans="1:19" ht="15" x14ac:dyDescent="0.25">
      <c r="A27"/>
      <c r="B27" s="204"/>
      <c r="C27" s="204"/>
      <c r="D27" s="204"/>
      <c r="E27" s="204"/>
      <c r="F27" s="203"/>
      <c r="G27" s="203"/>
      <c r="H27" s="203"/>
      <c r="J27" s="203"/>
      <c r="K27" s="204"/>
      <c r="L27" s="204"/>
      <c r="M27" s="204"/>
      <c r="N27"/>
      <c r="O27"/>
      <c r="P27"/>
      <c r="Q27"/>
      <c r="R27"/>
      <c r="S27"/>
    </row>
    <row r="28" spans="1:19" ht="15" x14ac:dyDescent="0.25">
      <c r="A28"/>
      <c r="B28" s="204"/>
      <c r="C28" s="205"/>
      <c r="D28" s="203"/>
      <c r="E28" s="203"/>
      <c r="F28" s="203"/>
      <c r="G28" s="203"/>
      <c r="H28" s="203"/>
      <c r="J28" s="203"/>
      <c r="K28" s="203"/>
      <c r="L28" s="203"/>
      <c r="M28" s="203"/>
      <c r="N28"/>
      <c r="O28"/>
      <c r="P28"/>
      <c r="Q28"/>
      <c r="R28"/>
      <c r="S28"/>
    </row>
    <row r="29" spans="1:19" ht="15" x14ac:dyDescent="0.25">
      <c r="A29"/>
      <c r="B29" s="204"/>
      <c r="C29" s="205"/>
      <c r="D29" s="203"/>
      <c r="E29" s="204"/>
      <c r="F29" s="203"/>
      <c r="G29" s="203"/>
      <c r="H29" s="203"/>
      <c r="J29" s="203"/>
      <c r="K29" s="203"/>
      <c r="L29" s="203"/>
      <c r="M29" s="204"/>
      <c r="N29"/>
      <c r="O29"/>
      <c r="P29"/>
      <c r="Q29"/>
      <c r="R29"/>
      <c r="S29"/>
    </row>
    <row r="30" spans="1:19" ht="15" x14ac:dyDescent="0.25">
      <c r="A30"/>
      <c r="B30"/>
      <c r="C30"/>
    </row>
    <row r="31" spans="1:19" ht="15" x14ac:dyDescent="0.25">
      <c r="A31"/>
      <c r="B31"/>
      <c r="C31"/>
    </row>
    <row r="32" spans="1:19" ht="15" x14ac:dyDescent="0.25">
      <c r="A32"/>
      <c r="B32"/>
      <c r="C32"/>
    </row>
    <row r="33" spans="1:3" ht="15" x14ac:dyDescent="0.25">
      <c r="A33"/>
      <c r="B33"/>
      <c r="C33"/>
    </row>
    <row r="34" spans="1:3" ht="15" x14ac:dyDescent="0.25">
      <c r="A34"/>
      <c r="B34"/>
      <c r="C34"/>
    </row>
    <row r="35" spans="1:3" ht="15" x14ac:dyDescent="0.25">
      <c r="A35"/>
      <c r="B35"/>
      <c r="C35"/>
    </row>
    <row r="36" spans="1:3" ht="15" x14ac:dyDescent="0.25">
      <c r="A36"/>
      <c r="B36"/>
      <c r="C36"/>
    </row>
    <row r="37" spans="1:3" ht="15" x14ac:dyDescent="0.25">
      <c r="A37"/>
      <c r="B37"/>
      <c r="C37"/>
    </row>
    <row r="38" spans="1:3" ht="15" x14ac:dyDescent="0.25">
      <c r="A38"/>
      <c r="B38"/>
      <c r="C38"/>
    </row>
    <row r="39" spans="1:3" ht="15" x14ac:dyDescent="0.25">
      <c r="A39"/>
      <c r="B39"/>
      <c r="C39"/>
    </row>
    <row r="40" spans="1:3" ht="15" x14ac:dyDescent="0.25">
      <c r="A40"/>
      <c r="B40"/>
      <c r="C40"/>
    </row>
    <row r="41" spans="1:3" ht="15" x14ac:dyDescent="0.25">
      <c r="A41"/>
      <c r="B41"/>
      <c r="C41"/>
    </row>
    <row r="42" spans="1:3" ht="15" x14ac:dyDescent="0.25">
      <c r="A42"/>
      <c r="B42"/>
      <c r="C42"/>
    </row>
    <row r="43" spans="1:3" ht="15" x14ac:dyDescent="0.25">
      <c r="A43"/>
      <c r="B43"/>
      <c r="C43"/>
    </row>
    <row r="44" spans="1:3" ht="15" x14ac:dyDescent="0.25">
      <c r="A44"/>
      <c r="B44"/>
      <c r="C44"/>
    </row>
    <row r="45" spans="1:3" ht="15" x14ac:dyDescent="0.25">
      <c r="A45"/>
      <c r="B45"/>
      <c r="C45"/>
    </row>
    <row r="46" spans="1:3" ht="15" x14ac:dyDescent="0.25">
      <c r="A46"/>
      <c r="B46"/>
      <c r="C46"/>
    </row>
    <row r="47" spans="1:3" ht="15" x14ac:dyDescent="0.25">
      <c r="A47"/>
      <c r="B47"/>
      <c r="C47"/>
    </row>
    <row r="51" spans="5:6" x14ac:dyDescent="0.2">
      <c r="E51" s="1" t="s">
        <v>272</v>
      </c>
      <c r="F51" s="1">
        <v>40</v>
      </c>
    </row>
    <row r="52" spans="5:6" x14ac:dyDescent="0.2">
      <c r="E52" s="1" t="s">
        <v>272</v>
      </c>
      <c r="F52" s="1">
        <v>40</v>
      </c>
    </row>
    <row r="53" spans="5:6" x14ac:dyDescent="0.2">
      <c r="E53" s="1" t="s">
        <v>272</v>
      </c>
    </row>
    <row r="54" spans="5:6" x14ac:dyDescent="0.2">
      <c r="E54" s="1" t="s">
        <v>272</v>
      </c>
    </row>
    <row r="55" spans="5:6" x14ac:dyDescent="0.2">
      <c r="E55" s="1" t="s">
        <v>272</v>
      </c>
      <c r="F55" s="1">
        <v>40</v>
      </c>
    </row>
    <row r="56" spans="5:6" x14ac:dyDescent="0.2">
      <c r="E56" s="1" t="s">
        <v>272</v>
      </c>
    </row>
    <row r="60" spans="5:6" x14ac:dyDescent="0.2">
      <c r="E60" s="1" t="s">
        <v>272</v>
      </c>
      <c r="F60" s="1">
        <v>175</v>
      </c>
    </row>
    <row r="61" spans="5:6" x14ac:dyDescent="0.2">
      <c r="E61" s="1" t="s">
        <v>272</v>
      </c>
    </row>
    <row r="62" spans="5:6" x14ac:dyDescent="0.2">
      <c r="E62" s="1" t="s">
        <v>272</v>
      </c>
    </row>
  </sheetData>
  <autoFilter ref="B2:S16" xr:uid="{C6321491-55B8-4485-AA1E-5651886B611F}"/>
  <mergeCells count="2">
    <mergeCell ref="C1:I1"/>
    <mergeCell ref="J1:S1"/>
  </mergeCells>
  <phoneticPr fontId="23" type="noConversion"/>
  <pageMargins left="0.70866141732283472" right="0.70866141732283472" top="0.74803149606299213" bottom="0.74803149606299213" header="0.31496062992125984" footer="0.31496062992125984"/>
  <pageSetup paperSize="9" scale="84" fitToHeight="0" orientation="landscape" r:id="rId1"/>
  <headerFooter>
    <oddHeader>&amp;A</oddHeader>
    <oddFooter>Página &amp;P de &amp;F</oddFooter>
  </headerFooter>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4492C-042B-430B-A794-8CB70E87FD78}">
  <sheetPr codeName="Hoja4">
    <pageSetUpPr fitToPage="1"/>
  </sheetPr>
  <dimension ref="A1:P11"/>
  <sheetViews>
    <sheetView zoomScaleNormal="100" workbookViewId="0">
      <selection activeCell="B16" sqref="B16"/>
    </sheetView>
  </sheetViews>
  <sheetFormatPr baseColWidth="10" defaultColWidth="11.5703125" defaultRowHeight="12.75" x14ac:dyDescent="0.2"/>
  <cols>
    <col min="1" max="1" width="17.7109375" style="1" bestFit="1" customWidth="1"/>
    <col min="2" max="2" width="39.42578125" style="1" bestFit="1" customWidth="1"/>
    <col min="3" max="3" width="14.42578125" style="1" bestFit="1" customWidth="1"/>
    <col min="4" max="7" width="11.5703125" style="1"/>
    <col min="8" max="8" width="10.85546875" style="1" bestFit="1" customWidth="1"/>
    <col min="9" max="9" width="11.5703125" style="1"/>
    <col min="10" max="10" width="14" style="1" customWidth="1"/>
    <col min="11" max="11" width="55.7109375" style="1" customWidth="1"/>
    <col min="12" max="16384" width="11.5703125" style="1"/>
  </cols>
  <sheetData>
    <row r="1" spans="1:16" ht="13.5" thickBot="1" x14ac:dyDescent="0.25">
      <c r="B1" s="198"/>
      <c r="C1" s="155" t="s">
        <v>252</v>
      </c>
      <c r="D1" s="156"/>
      <c r="E1" s="156"/>
      <c r="F1" s="156"/>
      <c r="G1" s="156"/>
      <c r="H1" s="156"/>
      <c r="I1" s="156"/>
      <c r="J1" s="156"/>
      <c r="K1" s="157"/>
    </row>
    <row r="2" spans="1:16" s="21" customFormat="1" ht="26.25" thickBot="1" x14ac:dyDescent="0.25">
      <c r="A2" s="200" t="s">
        <v>39</v>
      </c>
      <c r="B2" s="154" t="s">
        <v>256</v>
      </c>
      <c r="C2" s="201" t="s">
        <v>44</v>
      </c>
      <c r="D2" s="201" t="s">
        <v>45</v>
      </c>
      <c r="E2" s="201" t="s">
        <v>46</v>
      </c>
      <c r="F2" s="201" t="s">
        <v>47</v>
      </c>
      <c r="G2" s="201" t="s">
        <v>50</v>
      </c>
      <c r="H2" s="201" t="s">
        <v>48</v>
      </c>
      <c r="I2" s="201" t="s">
        <v>49</v>
      </c>
      <c r="J2" s="201" t="s">
        <v>91</v>
      </c>
      <c r="K2" s="202" t="s">
        <v>257</v>
      </c>
      <c r="M2" s="1" t="s">
        <v>94</v>
      </c>
      <c r="N2" s="1"/>
      <c r="O2" s="1"/>
      <c r="P2" s="1"/>
    </row>
    <row r="3" spans="1:16" x14ac:dyDescent="0.2">
      <c r="A3" s="223" t="s">
        <v>269</v>
      </c>
      <c r="B3" s="223" t="s">
        <v>166</v>
      </c>
      <c r="C3" s="150">
        <v>26.32</v>
      </c>
      <c r="D3" s="150">
        <v>62.112000000000002</v>
      </c>
      <c r="E3" s="150">
        <v>85.413112947658362</v>
      </c>
      <c r="F3" s="150">
        <v>1.3751467179878021</v>
      </c>
      <c r="G3" s="151" t="s">
        <v>92</v>
      </c>
      <c r="H3" s="152">
        <v>5480</v>
      </c>
      <c r="I3" s="153">
        <v>17783.581267217622</v>
      </c>
      <c r="J3" s="150">
        <v>0.30814940577249589</v>
      </c>
      <c r="K3" s="199" t="s">
        <v>255</v>
      </c>
      <c r="M3" s="1" t="s">
        <v>87</v>
      </c>
      <c r="N3" s="1" t="s">
        <v>164</v>
      </c>
      <c r="O3" s="1" t="s">
        <v>84</v>
      </c>
    </row>
    <row r="4" spans="1:16" x14ac:dyDescent="0.2">
      <c r="A4" s="2" t="s">
        <v>269</v>
      </c>
      <c r="B4" s="2" t="s">
        <v>75</v>
      </c>
      <c r="C4" s="29">
        <v>32</v>
      </c>
      <c r="D4" s="29">
        <v>68</v>
      </c>
      <c r="E4" s="29">
        <v>152.72727272727272</v>
      </c>
      <c r="F4" s="29">
        <v>2.2459893048128343</v>
      </c>
      <c r="G4" s="35" t="s">
        <v>92</v>
      </c>
      <c r="H4" s="30">
        <v>960</v>
      </c>
      <c r="I4" s="34">
        <v>4581.818181818182</v>
      </c>
      <c r="J4" s="29">
        <v>0.20952380952380953</v>
      </c>
      <c r="K4" s="199" t="s">
        <v>255</v>
      </c>
      <c r="M4" s="1" t="s">
        <v>87</v>
      </c>
      <c r="N4" s="1" t="s">
        <v>165</v>
      </c>
      <c r="O4" s="1" t="s">
        <v>84</v>
      </c>
    </row>
    <row r="5" spans="1:16" x14ac:dyDescent="0.2">
      <c r="A5" s="2" t="s">
        <v>269</v>
      </c>
      <c r="B5" s="2" t="s">
        <v>76</v>
      </c>
      <c r="C5" s="29">
        <v>15</v>
      </c>
      <c r="D5" s="29">
        <v>44</v>
      </c>
      <c r="E5" s="29">
        <v>46.334894613583202</v>
      </c>
      <c r="F5" s="29">
        <v>1.0530657866723454</v>
      </c>
      <c r="G5" s="35" t="s">
        <v>93</v>
      </c>
      <c r="H5" s="30">
        <v>1400</v>
      </c>
      <c r="I5" s="34">
        <v>4324.590163934432</v>
      </c>
      <c r="J5" s="29">
        <v>0.32373009855951435</v>
      </c>
      <c r="K5" s="199" t="s">
        <v>254</v>
      </c>
      <c r="M5" s="1" t="s">
        <v>87</v>
      </c>
      <c r="N5" s="1" t="s">
        <v>77</v>
      </c>
      <c r="O5" s="1" t="s">
        <v>79</v>
      </c>
    </row>
    <row r="6" spans="1:16" x14ac:dyDescent="0.2">
      <c r="A6" s="2" t="s">
        <v>269</v>
      </c>
      <c r="B6" s="2" t="s">
        <v>163</v>
      </c>
      <c r="C6" s="29">
        <v>27</v>
      </c>
      <c r="D6" s="29">
        <v>63.2</v>
      </c>
      <c r="E6" s="29">
        <v>166.01425661914459</v>
      </c>
      <c r="F6" s="29">
        <v>2.6268078578978571</v>
      </c>
      <c r="G6" s="35" t="s">
        <v>92</v>
      </c>
      <c r="H6" s="30">
        <v>1020</v>
      </c>
      <c r="I6" s="34">
        <v>6271.6496945010185</v>
      </c>
      <c r="J6" s="29">
        <v>0.16263663464723419</v>
      </c>
      <c r="K6" s="199" t="s">
        <v>254</v>
      </c>
      <c r="M6" s="1" t="s">
        <v>87</v>
      </c>
      <c r="N6" s="1" t="s">
        <v>169</v>
      </c>
      <c r="O6" s="1" t="s">
        <v>79</v>
      </c>
    </row>
    <row r="7" spans="1:16" x14ac:dyDescent="0.2">
      <c r="A7" s="2" t="s">
        <v>269</v>
      </c>
      <c r="B7" s="2" t="s">
        <v>168</v>
      </c>
      <c r="C7" s="29">
        <v>7.43</v>
      </c>
      <c r="D7" s="29">
        <v>28</v>
      </c>
      <c r="E7" s="29">
        <v>30.597678207739133</v>
      </c>
      <c r="F7" s="29">
        <v>1.092774221704969</v>
      </c>
      <c r="G7" s="35" t="s">
        <v>93</v>
      </c>
      <c r="H7" s="30">
        <v>9700</v>
      </c>
      <c r="I7" s="34">
        <v>39945.824847250282</v>
      </c>
      <c r="J7" s="29">
        <v>0.24282888229475905</v>
      </c>
      <c r="K7" s="199" t="s">
        <v>254</v>
      </c>
    </row>
    <row r="8" spans="1:16" x14ac:dyDescent="0.2">
      <c r="A8" s="2" t="s">
        <v>269</v>
      </c>
      <c r="B8" s="2" t="s">
        <v>162</v>
      </c>
      <c r="C8" s="29">
        <v>9.9600000000000009</v>
      </c>
      <c r="D8" s="29">
        <v>35.872</v>
      </c>
      <c r="E8" s="29">
        <v>125.97067209775967</v>
      </c>
      <c r="F8" s="29">
        <v>3.5116712783719803</v>
      </c>
      <c r="G8" s="35" t="s">
        <v>92</v>
      </c>
      <c r="H8" s="30">
        <v>855</v>
      </c>
      <c r="I8" s="34">
        <v>10813.747454175153</v>
      </c>
      <c r="J8" s="29">
        <v>7.906602254428341E-2</v>
      </c>
      <c r="K8" s="199" t="s">
        <v>255</v>
      </c>
    </row>
    <row r="9" spans="1:16" x14ac:dyDescent="0.2">
      <c r="A9" s="2" t="s">
        <v>269</v>
      </c>
      <c r="B9" s="2" t="s">
        <v>88</v>
      </c>
      <c r="C9" s="29">
        <v>8.07</v>
      </c>
      <c r="D9" s="29">
        <v>29.824000000000002</v>
      </c>
      <c r="E9" s="29">
        <v>45.758728655892881</v>
      </c>
      <c r="F9" s="29">
        <v>1.534292135726022</v>
      </c>
      <c r="G9" s="35" t="s">
        <v>92</v>
      </c>
      <c r="H9" s="30">
        <v>18980</v>
      </c>
      <c r="I9" s="34">
        <v>107620.90085363654</v>
      </c>
      <c r="J9" s="29">
        <v>0.17635979488605683</v>
      </c>
      <c r="K9" s="199" t="s">
        <v>255</v>
      </c>
    </row>
    <row r="11" spans="1:16" x14ac:dyDescent="0.2">
      <c r="H11" s="33"/>
    </row>
  </sheetData>
  <pageMargins left="0.70866141732283472" right="0.70866141732283472" top="0.74803149606299213" bottom="0.74803149606299213" header="0.31496062992125984" footer="0.31496062992125984"/>
  <pageSetup paperSize="9" scale="92" fitToHeight="0" orientation="landscape" r:id="rId1"/>
  <headerFooter>
    <oddHeader>&amp;A</oddHeader>
    <oddFooter>Página &amp;P de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4EBF5-527B-46FC-AAE3-5E241E84254C}">
  <sheetPr codeName="Hoja5"/>
  <dimension ref="A1:W13"/>
  <sheetViews>
    <sheetView zoomScale="115" zoomScaleNormal="115" workbookViewId="0">
      <selection activeCell="C20" sqref="C20"/>
    </sheetView>
  </sheetViews>
  <sheetFormatPr baseColWidth="10" defaultColWidth="36" defaultRowHeight="12.75" x14ac:dyDescent="0.2"/>
  <cols>
    <col min="1" max="1" width="15.5703125" style="1" bestFit="1" customWidth="1"/>
    <col min="2" max="2" width="29.140625" style="1" bestFit="1" customWidth="1"/>
    <col min="3" max="3" width="9.7109375" style="1" customWidth="1"/>
    <col min="4" max="4" width="11.28515625" style="1" customWidth="1"/>
    <col min="5" max="5" width="10.7109375" style="1" customWidth="1"/>
    <col min="6" max="6" width="14.85546875" style="1" customWidth="1"/>
    <col min="7" max="7" width="13.140625" style="3" customWidth="1"/>
    <col min="8" max="8" width="13.85546875" style="1" customWidth="1"/>
    <col min="9" max="9" width="11.28515625" style="3" customWidth="1"/>
    <col min="10" max="10" width="16.5703125" style="3" customWidth="1"/>
    <col min="11" max="11" width="17.28515625" style="3" customWidth="1"/>
    <col min="12" max="12" width="24.28515625" style="3" customWidth="1"/>
    <col min="13" max="13" width="9.7109375" style="1" customWidth="1"/>
    <col min="14" max="14" width="11.28515625" style="1" customWidth="1"/>
    <col min="15" max="15" width="10.7109375" style="1" customWidth="1"/>
    <col min="16" max="16" width="14.85546875" style="1" customWidth="1"/>
    <col min="17" max="17" width="15.7109375" style="3" customWidth="1"/>
    <col min="18" max="18" width="15.7109375" style="1" customWidth="1"/>
    <col min="19" max="19" width="11.28515625" style="3" customWidth="1"/>
    <col min="20" max="20" width="16.5703125" style="3" customWidth="1"/>
    <col min="21" max="21" width="17.28515625" style="3" customWidth="1"/>
    <col min="22" max="22" width="24.28515625" style="3" customWidth="1"/>
    <col min="23" max="23" width="15" style="1" customWidth="1"/>
    <col min="24" max="16384" width="36" style="1"/>
  </cols>
  <sheetData>
    <row r="1" spans="1:23" ht="13.5" thickBot="1" x14ac:dyDescent="0.25">
      <c r="A1" s="122"/>
      <c r="B1" s="122"/>
      <c r="C1" s="246" t="s">
        <v>259</v>
      </c>
      <c r="D1" s="247"/>
      <c r="E1" s="247"/>
      <c r="F1" s="247"/>
      <c r="G1" s="247"/>
      <c r="H1" s="247"/>
      <c r="I1" s="247"/>
      <c r="J1" s="247"/>
      <c r="K1" s="247"/>
      <c r="L1" s="248"/>
      <c r="M1" s="249" t="s">
        <v>258</v>
      </c>
      <c r="N1" s="250"/>
      <c r="O1" s="250"/>
      <c r="P1" s="250"/>
      <c r="Q1" s="250"/>
      <c r="R1" s="250"/>
      <c r="S1" s="250"/>
      <c r="T1" s="250"/>
      <c r="U1" s="250"/>
      <c r="V1" s="251"/>
    </row>
    <row r="2" spans="1:23" ht="13.9" customHeight="1" thickBot="1" x14ac:dyDescent="0.25">
      <c r="A2" s="122"/>
      <c r="B2" s="123"/>
      <c r="C2" s="252" t="s">
        <v>51</v>
      </c>
      <c r="D2" s="253"/>
      <c r="E2" s="253"/>
      <c r="F2" s="254"/>
      <c r="G2" s="255" t="s">
        <v>52</v>
      </c>
      <c r="H2" s="256"/>
      <c r="I2" s="257"/>
      <c r="J2" s="258" t="s">
        <v>53</v>
      </c>
      <c r="K2" s="259"/>
      <c r="L2" s="260"/>
      <c r="M2" s="261" t="s">
        <v>51</v>
      </c>
      <c r="N2" s="262"/>
      <c r="O2" s="262"/>
      <c r="P2" s="262"/>
      <c r="Q2" s="263" t="s">
        <v>52</v>
      </c>
      <c r="R2" s="264"/>
      <c r="S2" s="265"/>
      <c r="T2" s="243" t="s">
        <v>53</v>
      </c>
      <c r="U2" s="244"/>
      <c r="V2" s="245"/>
    </row>
    <row r="3" spans="1:23" ht="39" thickBot="1" x14ac:dyDescent="0.25">
      <c r="A3" s="219" t="s">
        <v>39</v>
      </c>
      <c r="B3" s="220" t="s">
        <v>253</v>
      </c>
      <c r="C3" s="210" t="s">
        <v>54</v>
      </c>
      <c r="D3" s="96" t="s">
        <v>73</v>
      </c>
      <c r="E3" s="96" t="s">
        <v>55</v>
      </c>
      <c r="F3" s="211" t="s">
        <v>74</v>
      </c>
      <c r="G3" s="110" t="s">
        <v>56</v>
      </c>
      <c r="H3" s="97" t="s">
        <v>57</v>
      </c>
      <c r="I3" s="111" t="s">
        <v>58</v>
      </c>
      <c r="J3" s="106" t="s">
        <v>59</v>
      </c>
      <c r="K3" s="98" t="s">
        <v>60</v>
      </c>
      <c r="L3" s="107" t="s">
        <v>61</v>
      </c>
      <c r="M3" s="124" t="s">
        <v>54</v>
      </c>
      <c r="N3" s="99" t="s">
        <v>73</v>
      </c>
      <c r="O3" s="99" t="s">
        <v>55</v>
      </c>
      <c r="P3" s="218" t="s">
        <v>74</v>
      </c>
      <c r="Q3" s="104" t="s">
        <v>56</v>
      </c>
      <c r="R3" s="100" t="s">
        <v>57</v>
      </c>
      <c r="S3" s="105" t="s">
        <v>58</v>
      </c>
      <c r="T3" s="103" t="s">
        <v>59</v>
      </c>
      <c r="U3" s="101" t="s">
        <v>60</v>
      </c>
      <c r="V3" s="102" t="s">
        <v>61</v>
      </c>
    </row>
    <row r="4" spans="1:23" x14ac:dyDescent="0.2">
      <c r="A4" s="223" t="s">
        <v>269</v>
      </c>
      <c r="B4" s="224" t="s">
        <v>166</v>
      </c>
      <c r="C4" s="212">
        <v>137</v>
      </c>
      <c r="D4" s="29">
        <v>12.398399999999999</v>
      </c>
      <c r="E4" s="36" t="s">
        <v>95</v>
      </c>
      <c r="F4" s="213" t="s">
        <v>98</v>
      </c>
      <c r="G4" s="91">
        <v>4222</v>
      </c>
      <c r="H4" s="30">
        <v>839.49999999999989</v>
      </c>
      <c r="I4" s="92">
        <v>0.15</v>
      </c>
      <c r="J4" s="108">
        <v>43498.856520000001</v>
      </c>
      <c r="K4" s="38">
        <v>16094.5769124</v>
      </c>
      <c r="L4" s="40">
        <v>822.75477176188792</v>
      </c>
      <c r="M4" s="125">
        <v>137</v>
      </c>
      <c r="N4" s="29">
        <v>5.48</v>
      </c>
      <c r="O4" s="2" t="s">
        <v>99</v>
      </c>
      <c r="P4" s="112" t="s">
        <v>100</v>
      </c>
      <c r="Q4" s="91">
        <v>4222</v>
      </c>
      <c r="R4" s="30">
        <v>839.49999999999989</v>
      </c>
      <c r="S4" s="92">
        <v>0.35</v>
      </c>
      <c r="T4" s="89">
        <v>20146.260999999999</v>
      </c>
      <c r="U4" s="38">
        <v>7454.1165699999992</v>
      </c>
      <c r="V4" s="40">
        <v>381.05443905839996</v>
      </c>
      <c r="W4" s="116">
        <f>+(J4-T4)/J4</f>
        <v>0.53685538858390203</v>
      </c>
    </row>
    <row r="5" spans="1:23" x14ac:dyDescent="0.2">
      <c r="A5" s="2" t="s">
        <v>269</v>
      </c>
      <c r="B5" s="226" t="s">
        <v>75</v>
      </c>
      <c r="C5" s="214">
        <v>15</v>
      </c>
      <c r="D5" s="29">
        <v>1.1339999999999999</v>
      </c>
      <c r="E5" s="37" t="s">
        <v>96</v>
      </c>
      <c r="F5" s="213" t="s">
        <v>98</v>
      </c>
      <c r="G5" s="91">
        <v>3952</v>
      </c>
      <c r="H5" s="30">
        <v>657</v>
      </c>
      <c r="I5" s="92">
        <v>0.254</v>
      </c>
      <c r="J5" s="108">
        <v>3925.769652</v>
      </c>
      <c r="K5" s="38">
        <v>1452.5347712400001</v>
      </c>
      <c r="L5" s="40">
        <v>74.253577505788797</v>
      </c>
      <c r="M5" s="125">
        <v>24</v>
      </c>
      <c r="N5" s="29">
        <v>0.96</v>
      </c>
      <c r="O5" s="2" t="s">
        <v>99</v>
      </c>
      <c r="P5" s="112" t="s">
        <v>100</v>
      </c>
      <c r="Q5" s="91">
        <v>3952</v>
      </c>
      <c r="R5" s="30">
        <v>657</v>
      </c>
      <c r="S5" s="92">
        <v>0.45400000000000001</v>
      </c>
      <c r="T5" s="89">
        <v>3449.5468799999999</v>
      </c>
      <c r="U5" s="38">
        <v>1276.3323455999998</v>
      </c>
      <c r="V5" s="40">
        <v>65.246109507071992</v>
      </c>
      <c r="W5" s="116">
        <f t="shared" ref="W5:W12" si="0">+(J5-T5)/J5</f>
        <v>0.12130685552510356</v>
      </c>
    </row>
    <row r="6" spans="1:23" x14ac:dyDescent="0.2">
      <c r="A6" s="2" t="s">
        <v>269</v>
      </c>
      <c r="B6" s="226" t="s">
        <v>76</v>
      </c>
      <c r="C6" s="214">
        <v>8</v>
      </c>
      <c r="D6" s="29">
        <v>3.456</v>
      </c>
      <c r="E6" s="37" t="s">
        <v>97</v>
      </c>
      <c r="F6" s="213" t="s">
        <v>98</v>
      </c>
      <c r="G6" s="91">
        <v>3666</v>
      </c>
      <c r="H6" s="30">
        <v>1095</v>
      </c>
      <c r="I6" s="92">
        <v>0.2</v>
      </c>
      <c r="J6" s="108">
        <v>9642.24</v>
      </c>
      <c r="K6" s="38">
        <v>3567.6288</v>
      </c>
      <c r="L6" s="40">
        <v>182.37718425599999</v>
      </c>
      <c r="M6" s="125">
        <v>8</v>
      </c>
      <c r="N6" s="29">
        <v>1.4</v>
      </c>
      <c r="O6" s="2" t="s">
        <v>99</v>
      </c>
      <c r="P6" s="112" t="s">
        <v>100</v>
      </c>
      <c r="Q6" s="91">
        <v>3666</v>
      </c>
      <c r="R6" s="30">
        <v>1095</v>
      </c>
      <c r="S6" s="92">
        <v>0.5</v>
      </c>
      <c r="T6" s="89">
        <v>4365.8999999999996</v>
      </c>
      <c r="U6" s="38">
        <v>1615.3829999999998</v>
      </c>
      <c r="V6" s="40">
        <v>82.578378959999995</v>
      </c>
      <c r="W6" s="116">
        <f t="shared" si="0"/>
        <v>0.54721102150537637</v>
      </c>
    </row>
    <row r="7" spans="1:23" x14ac:dyDescent="0.2">
      <c r="A7" s="2" t="s">
        <v>269</v>
      </c>
      <c r="B7" s="226" t="s">
        <v>163</v>
      </c>
      <c r="C7" s="212">
        <v>5</v>
      </c>
      <c r="D7" s="29">
        <v>0.75</v>
      </c>
      <c r="E7" s="36" t="s">
        <v>95</v>
      </c>
      <c r="F7" s="213" t="s">
        <v>98</v>
      </c>
      <c r="G7" s="91">
        <v>3390</v>
      </c>
      <c r="H7" s="30">
        <v>1119</v>
      </c>
      <c r="I7" s="92">
        <v>0.25</v>
      </c>
      <c r="J7" s="108">
        <v>1913.0625</v>
      </c>
      <c r="K7" s="38">
        <v>707.833125</v>
      </c>
      <c r="L7" s="40">
        <v>36.184429350000002</v>
      </c>
      <c r="M7" s="125">
        <v>17</v>
      </c>
      <c r="N7" s="29">
        <v>1.02</v>
      </c>
      <c r="O7" s="2" t="s">
        <v>99</v>
      </c>
      <c r="P7" s="112" t="s">
        <v>101</v>
      </c>
      <c r="Q7" s="91">
        <v>3390</v>
      </c>
      <c r="R7" s="30">
        <v>1119</v>
      </c>
      <c r="S7" s="92">
        <v>0.584666666666667</v>
      </c>
      <c r="T7" s="89">
        <v>2983.7468400000002</v>
      </c>
      <c r="U7" s="38">
        <v>1103.9863308000001</v>
      </c>
      <c r="V7" s="40">
        <v>56.435781230496005</v>
      </c>
      <c r="W7" s="116">
        <f>+(J7-T7)/J7</f>
        <v>-0.55967034009605032</v>
      </c>
    </row>
    <row r="8" spans="1:23" x14ac:dyDescent="0.2">
      <c r="A8" s="2" t="s">
        <v>269</v>
      </c>
      <c r="B8" s="226" t="s">
        <v>164</v>
      </c>
      <c r="C8" s="214">
        <v>6</v>
      </c>
      <c r="D8" s="29">
        <v>1.8</v>
      </c>
      <c r="E8" s="37" t="s">
        <v>96</v>
      </c>
      <c r="F8" s="213" t="s">
        <v>98</v>
      </c>
      <c r="G8" s="91">
        <v>3277</v>
      </c>
      <c r="H8" s="30">
        <v>1629.5</v>
      </c>
      <c r="I8" s="92">
        <v>0.35</v>
      </c>
      <c r="J8" s="108">
        <v>3992.085</v>
      </c>
      <c r="K8" s="38">
        <v>1477.0714499999999</v>
      </c>
      <c r="L8" s="40">
        <v>75.507892523999999</v>
      </c>
      <c r="M8" s="125">
        <v>0</v>
      </c>
      <c r="N8" s="29">
        <v>0</v>
      </c>
      <c r="O8" s="39">
        <v>0</v>
      </c>
      <c r="P8" s="95">
        <v>0</v>
      </c>
      <c r="Q8" s="91">
        <v>0</v>
      </c>
      <c r="R8" s="39">
        <v>0</v>
      </c>
      <c r="S8" s="95">
        <v>0</v>
      </c>
      <c r="T8" s="89">
        <v>0</v>
      </c>
      <c r="U8" s="38">
        <v>0</v>
      </c>
      <c r="V8" s="40">
        <v>0</v>
      </c>
      <c r="W8" s="116">
        <f t="shared" si="0"/>
        <v>1</v>
      </c>
    </row>
    <row r="9" spans="1:23" x14ac:dyDescent="0.2">
      <c r="A9" s="2" t="s">
        <v>269</v>
      </c>
      <c r="B9" s="226" t="s">
        <v>165</v>
      </c>
      <c r="C9" s="214">
        <v>6</v>
      </c>
      <c r="D9" s="29">
        <v>0.99</v>
      </c>
      <c r="E9" s="37" t="s">
        <v>97</v>
      </c>
      <c r="F9" s="213" t="s">
        <v>98</v>
      </c>
      <c r="G9" s="91">
        <v>2999</v>
      </c>
      <c r="H9" s="30">
        <v>1757</v>
      </c>
      <c r="I9" s="92">
        <v>0.375</v>
      </c>
      <c r="J9" s="108">
        <v>1881.86625</v>
      </c>
      <c r="K9" s="38">
        <v>696.29051249999998</v>
      </c>
      <c r="L9" s="40">
        <v>35.594370998999999</v>
      </c>
      <c r="M9" s="125">
        <v>0</v>
      </c>
      <c r="N9" s="29">
        <v>0</v>
      </c>
      <c r="O9" s="39">
        <v>0</v>
      </c>
      <c r="P9" s="95">
        <v>0</v>
      </c>
      <c r="Q9" s="91">
        <v>0</v>
      </c>
      <c r="R9" s="39">
        <v>0</v>
      </c>
      <c r="S9" s="95">
        <v>0</v>
      </c>
      <c r="T9" s="89">
        <v>0</v>
      </c>
      <c r="U9" s="38">
        <v>0</v>
      </c>
      <c r="V9" s="40">
        <v>0</v>
      </c>
      <c r="W9" s="116">
        <f t="shared" si="0"/>
        <v>1</v>
      </c>
    </row>
    <row r="10" spans="1:23" x14ac:dyDescent="0.2">
      <c r="A10" s="2" t="s">
        <v>269</v>
      </c>
      <c r="B10" s="226" t="s">
        <v>168</v>
      </c>
      <c r="C10" s="214">
        <v>97</v>
      </c>
      <c r="D10" s="29">
        <v>26.675000000000001</v>
      </c>
      <c r="E10" s="37" t="s">
        <v>96</v>
      </c>
      <c r="F10" s="213" t="s">
        <v>98</v>
      </c>
      <c r="G10" s="91">
        <v>3112</v>
      </c>
      <c r="H10" s="30">
        <v>1247</v>
      </c>
      <c r="I10" s="92">
        <v>0.27500000000000002</v>
      </c>
      <c r="J10" s="108">
        <v>58896.399375000001</v>
      </c>
      <c r="K10" s="38">
        <v>21791.667768750001</v>
      </c>
      <c r="L10" s="40">
        <v>1113.9900563385002</v>
      </c>
      <c r="M10" s="125">
        <v>97</v>
      </c>
      <c r="N10" s="29">
        <v>9.6999999999999993</v>
      </c>
      <c r="O10" s="2" t="s">
        <v>99</v>
      </c>
      <c r="P10" s="112" t="s">
        <v>101</v>
      </c>
      <c r="Q10" s="91">
        <v>3112</v>
      </c>
      <c r="R10" s="30">
        <v>1247</v>
      </c>
      <c r="S10" s="92">
        <v>0.459666666666667</v>
      </c>
      <c r="T10" s="89">
        <v>23650.582033333339</v>
      </c>
      <c r="U10" s="38">
        <v>8750.7153523333363</v>
      </c>
      <c r="V10" s="40">
        <v>447.33656881128013</v>
      </c>
      <c r="W10" s="116">
        <f t="shared" si="0"/>
        <v>0.5984375567214657</v>
      </c>
    </row>
    <row r="11" spans="1:23" x14ac:dyDescent="0.2">
      <c r="A11" s="225" t="s">
        <v>269</v>
      </c>
      <c r="B11" s="226" t="s">
        <v>162</v>
      </c>
      <c r="C11" s="214">
        <v>3</v>
      </c>
      <c r="D11" s="29">
        <v>1.62</v>
      </c>
      <c r="E11" s="37" t="s">
        <v>97</v>
      </c>
      <c r="F11" s="213" t="s">
        <v>98</v>
      </c>
      <c r="G11" s="91">
        <v>2834</v>
      </c>
      <c r="H11" s="30">
        <v>1374</v>
      </c>
      <c r="I11" s="92">
        <v>0.3</v>
      </c>
      <c r="J11" s="108">
        <v>3032.9639999999999</v>
      </c>
      <c r="K11" s="38">
        <v>1122.19668</v>
      </c>
      <c r="L11" s="40">
        <v>57.366694281599997</v>
      </c>
      <c r="M11" s="125">
        <v>14</v>
      </c>
      <c r="N11" s="29">
        <v>0.85499999999999998</v>
      </c>
      <c r="O11" s="2" t="s">
        <v>99</v>
      </c>
      <c r="P11" s="112" t="s">
        <v>101</v>
      </c>
      <c r="Q11" s="91">
        <v>2834</v>
      </c>
      <c r="R11" s="30">
        <v>1374</v>
      </c>
      <c r="S11" s="92">
        <v>0.73466666666666702</v>
      </c>
      <c r="T11" s="89">
        <v>2111.3643600000005</v>
      </c>
      <c r="U11" s="38">
        <v>781.20481320000022</v>
      </c>
      <c r="V11" s="40">
        <v>39.935190050784009</v>
      </c>
      <c r="W11" s="116">
        <f t="shared" si="0"/>
        <v>0.30386105473061975</v>
      </c>
    </row>
    <row r="12" spans="1:23" ht="13.5" thickBot="1" x14ac:dyDescent="0.25">
      <c r="A12" s="227" t="s">
        <v>269</v>
      </c>
      <c r="B12" s="228" t="s">
        <v>88</v>
      </c>
      <c r="C12" s="215">
        <v>292</v>
      </c>
      <c r="D12" s="216">
        <v>48.18</v>
      </c>
      <c r="E12" s="85" t="s">
        <v>95</v>
      </c>
      <c r="F12" s="217" t="s">
        <v>98</v>
      </c>
      <c r="G12" s="93">
        <v>4555</v>
      </c>
      <c r="H12" s="86">
        <v>1501.9</v>
      </c>
      <c r="I12" s="94">
        <v>0.32500000000000001</v>
      </c>
      <c r="J12" s="109">
        <v>170615.85915</v>
      </c>
      <c r="K12" s="87">
        <v>63127.867885500003</v>
      </c>
      <c r="L12" s="88">
        <v>3227.0966063067599</v>
      </c>
      <c r="M12" s="126">
        <v>292</v>
      </c>
      <c r="N12" s="216">
        <v>18.98</v>
      </c>
      <c r="O12" s="20" t="s">
        <v>99</v>
      </c>
      <c r="P12" s="113" t="s">
        <v>101</v>
      </c>
      <c r="Q12" s="93">
        <v>4555</v>
      </c>
      <c r="R12" s="86">
        <v>1501.9</v>
      </c>
      <c r="S12" s="94">
        <v>0.50966666666666705</v>
      </c>
      <c r="T12" s="90">
        <v>72476.427599333343</v>
      </c>
      <c r="U12" s="87">
        <v>26816.278211753335</v>
      </c>
      <c r="V12" s="88">
        <v>1370.8481421848305</v>
      </c>
      <c r="W12" s="116">
        <f t="shared" si="0"/>
        <v>0.57520697102597951</v>
      </c>
    </row>
    <row r="13" spans="1:23" x14ac:dyDescent="0.2">
      <c r="W13" s="116"/>
    </row>
  </sheetData>
  <mergeCells count="8">
    <mergeCell ref="T2:V2"/>
    <mergeCell ref="C1:L1"/>
    <mergeCell ref="M1:V1"/>
    <mergeCell ref="C2:F2"/>
    <mergeCell ref="G2:I2"/>
    <mergeCell ref="J2:L2"/>
    <mergeCell ref="M2:P2"/>
    <mergeCell ref="Q2:S2"/>
  </mergeCells>
  <pageMargins left="0.23622047244094491" right="0.23622047244094491" top="0.74803149606299213" bottom="0.74803149606299213" header="0.31496062992125984" footer="0.31496062992125984"/>
  <pageSetup paperSize="9" scale="67" orientation="landscape" r:id="rId1"/>
  <headerFooter>
    <oddHeader>&amp;A</oddHeader>
    <oddFooter>Página &amp;P de &amp;F</oddFooter>
  </headerFooter>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CD502-69C9-43D6-AFBB-1C7D27F70FF3}">
  <sheetPr codeName="Hoja6"/>
  <dimension ref="A1:I31"/>
  <sheetViews>
    <sheetView topLeftCell="A8" zoomScaleNormal="100" workbookViewId="0">
      <selection activeCell="E40" sqref="E40"/>
    </sheetView>
  </sheetViews>
  <sheetFormatPr baseColWidth="10" defaultColWidth="11.42578125" defaultRowHeight="15" x14ac:dyDescent="0.25"/>
  <cols>
    <col min="1" max="1" width="37" bestFit="1" customWidth="1"/>
    <col min="2" max="2" width="12.85546875" bestFit="1" customWidth="1"/>
    <col min="3" max="3" width="36.140625" bestFit="1" customWidth="1"/>
    <col min="4" max="4" width="38.42578125" customWidth="1"/>
    <col min="6" max="6" width="15.42578125" customWidth="1"/>
    <col min="7" max="7" width="19.85546875" bestFit="1" customWidth="1"/>
    <col min="8" max="8" width="23" customWidth="1"/>
  </cols>
  <sheetData>
    <row r="1" spans="1:9" ht="25.5" x14ac:dyDescent="0.25">
      <c r="A1" s="55" t="s">
        <v>62</v>
      </c>
      <c r="B1" s="55" t="s">
        <v>63</v>
      </c>
      <c r="C1" s="84" t="s">
        <v>64</v>
      </c>
      <c r="D1" s="55" t="s">
        <v>65</v>
      </c>
      <c r="E1" s="55" t="s">
        <v>66</v>
      </c>
      <c r="F1" s="55" t="s">
        <v>67</v>
      </c>
      <c r="G1" s="55" t="s">
        <v>68</v>
      </c>
      <c r="H1" s="73" t="s">
        <v>69</v>
      </c>
    </row>
    <row r="2" spans="1:9" ht="22.5" x14ac:dyDescent="0.25">
      <c r="A2" s="80" t="s">
        <v>112</v>
      </c>
      <c r="B2" s="229" t="s">
        <v>115</v>
      </c>
      <c r="C2" s="51" t="s">
        <v>132</v>
      </c>
      <c r="D2" s="52" t="s">
        <v>147</v>
      </c>
      <c r="E2" s="65">
        <v>292</v>
      </c>
      <c r="F2" s="66">
        <v>273.2</v>
      </c>
      <c r="G2" s="65">
        <v>79774.399999999994</v>
      </c>
      <c r="H2" s="74">
        <v>79774.399999999994</v>
      </c>
      <c r="I2" s="72"/>
    </row>
    <row r="3" spans="1:9" ht="22.5" x14ac:dyDescent="0.25">
      <c r="A3" s="80" t="s">
        <v>112</v>
      </c>
      <c r="B3" s="229" t="s">
        <v>116</v>
      </c>
      <c r="C3" s="51" t="s">
        <v>133</v>
      </c>
      <c r="D3" s="52" t="s">
        <v>147</v>
      </c>
      <c r="E3" s="65">
        <v>97</v>
      </c>
      <c r="F3" s="66">
        <v>313.2</v>
      </c>
      <c r="G3" s="65">
        <v>30380.399999999998</v>
      </c>
      <c r="H3" s="74">
        <v>30380.399999999998</v>
      </c>
      <c r="I3" s="72"/>
    </row>
    <row r="4" spans="1:9" ht="22.5" x14ac:dyDescent="0.25">
      <c r="A4" s="80" t="s">
        <v>112</v>
      </c>
      <c r="B4" s="229" t="s">
        <v>117</v>
      </c>
      <c r="C4" s="51" t="s">
        <v>134</v>
      </c>
      <c r="D4" s="52" t="s">
        <v>148</v>
      </c>
      <c r="E4" s="65">
        <v>8</v>
      </c>
      <c r="F4" s="66">
        <v>663.2</v>
      </c>
      <c r="G4" s="65">
        <v>5305.6</v>
      </c>
      <c r="H4" s="74">
        <v>5305.6</v>
      </c>
      <c r="I4" s="72"/>
    </row>
    <row r="5" spans="1:9" ht="22.5" x14ac:dyDescent="0.25">
      <c r="A5" s="79" t="s">
        <v>113</v>
      </c>
      <c r="B5" s="230" t="s">
        <v>118</v>
      </c>
      <c r="C5" s="79" t="s">
        <v>135</v>
      </c>
      <c r="D5" s="81" t="s">
        <v>149</v>
      </c>
      <c r="E5" s="82">
        <v>35</v>
      </c>
      <c r="F5" s="82">
        <v>43.67</v>
      </c>
      <c r="G5" s="82">
        <v>1528.45</v>
      </c>
      <c r="H5" s="83">
        <v>764.22500000000002</v>
      </c>
      <c r="I5" s="72"/>
    </row>
    <row r="6" spans="1:9" ht="22.5" x14ac:dyDescent="0.25">
      <c r="A6" s="80" t="s">
        <v>114</v>
      </c>
      <c r="B6" s="229" t="s">
        <v>119</v>
      </c>
      <c r="C6" s="51" t="s">
        <v>136</v>
      </c>
      <c r="D6" s="52" t="s">
        <v>150</v>
      </c>
      <c r="E6" s="65">
        <v>2</v>
      </c>
      <c r="F6" s="66">
        <v>2387.17</v>
      </c>
      <c r="G6" s="65">
        <v>4774.34</v>
      </c>
      <c r="H6" s="74">
        <v>4774.34</v>
      </c>
      <c r="I6" s="72"/>
    </row>
    <row r="7" spans="1:9" ht="22.5" x14ac:dyDescent="0.25">
      <c r="A7" s="80" t="s">
        <v>114</v>
      </c>
      <c r="B7" s="229" t="s">
        <v>120</v>
      </c>
      <c r="C7" s="51" t="s">
        <v>137</v>
      </c>
      <c r="D7" s="52" t="s">
        <v>151</v>
      </c>
      <c r="E7" s="65">
        <v>8</v>
      </c>
      <c r="F7" s="66">
        <v>869.07</v>
      </c>
      <c r="G7" s="65">
        <v>6952.56</v>
      </c>
      <c r="H7" s="74">
        <v>6952.56</v>
      </c>
      <c r="I7" s="72"/>
    </row>
    <row r="8" spans="1:9" ht="22.5" x14ac:dyDescent="0.25">
      <c r="A8" s="80" t="s">
        <v>114</v>
      </c>
      <c r="B8" s="229" t="s">
        <v>121</v>
      </c>
      <c r="C8" s="51" t="s">
        <v>138</v>
      </c>
      <c r="D8" s="52" t="s">
        <v>152</v>
      </c>
      <c r="E8" s="65">
        <v>414</v>
      </c>
      <c r="F8" s="66">
        <v>21.92</v>
      </c>
      <c r="G8" s="65">
        <v>9074.880000000001</v>
      </c>
      <c r="H8" s="74">
        <v>9074.880000000001</v>
      </c>
      <c r="I8" s="72"/>
    </row>
    <row r="9" spans="1:9" ht="22.5" x14ac:dyDescent="0.25">
      <c r="A9" s="80" t="s">
        <v>114</v>
      </c>
      <c r="B9" s="229" t="s">
        <v>122</v>
      </c>
      <c r="C9" s="51" t="s">
        <v>139</v>
      </c>
      <c r="D9" s="52" t="s">
        <v>153</v>
      </c>
      <c r="E9" s="65">
        <v>6</v>
      </c>
      <c r="F9" s="66">
        <v>242.06</v>
      </c>
      <c r="G9" s="65">
        <v>1452.3600000000001</v>
      </c>
      <c r="H9" s="74">
        <v>1452.3600000000001</v>
      </c>
      <c r="I9" s="72"/>
    </row>
    <row r="10" spans="1:9" ht="22.5" x14ac:dyDescent="0.25">
      <c r="A10" s="80" t="s">
        <v>123</v>
      </c>
      <c r="B10" s="229" t="s">
        <v>124</v>
      </c>
      <c r="C10" s="51" t="s">
        <v>140</v>
      </c>
      <c r="D10" s="52" t="s">
        <v>154</v>
      </c>
      <c r="E10" s="65">
        <v>14</v>
      </c>
      <c r="F10" s="66">
        <v>53.64</v>
      </c>
      <c r="G10" s="65">
        <v>750.96</v>
      </c>
      <c r="H10" s="74">
        <v>750.96</v>
      </c>
      <c r="I10" s="72"/>
    </row>
    <row r="11" spans="1:9" ht="22.5" x14ac:dyDescent="0.25">
      <c r="A11" s="80" t="s">
        <v>123</v>
      </c>
      <c r="B11" s="229" t="s">
        <v>126</v>
      </c>
      <c r="C11" s="51" t="s">
        <v>141</v>
      </c>
      <c r="D11" s="52" t="s">
        <v>155</v>
      </c>
      <c r="E11" s="65">
        <v>14</v>
      </c>
      <c r="F11" s="66">
        <v>153.63999999999999</v>
      </c>
      <c r="G11" s="65">
        <v>2150.96</v>
      </c>
      <c r="H11" s="74">
        <v>2150.96</v>
      </c>
      <c r="I11" s="72"/>
    </row>
    <row r="12" spans="1:9" ht="22.5" x14ac:dyDescent="0.25">
      <c r="A12" s="79" t="s">
        <v>123</v>
      </c>
      <c r="B12" s="230" t="s">
        <v>127</v>
      </c>
      <c r="C12" s="79" t="s">
        <v>142</v>
      </c>
      <c r="D12" s="81" t="s">
        <v>156</v>
      </c>
      <c r="E12" s="82">
        <v>140</v>
      </c>
      <c r="F12" s="82">
        <v>55.86</v>
      </c>
      <c r="G12" s="82">
        <v>7820.4</v>
      </c>
      <c r="H12" s="83">
        <v>3910.2</v>
      </c>
      <c r="I12" s="72"/>
    </row>
    <row r="13" spans="1:9" x14ac:dyDescent="0.25">
      <c r="A13" s="80" t="s">
        <v>125</v>
      </c>
      <c r="B13" s="231" t="s">
        <v>125</v>
      </c>
      <c r="C13" s="56" t="s">
        <v>125</v>
      </c>
      <c r="D13" s="57" t="s">
        <v>161</v>
      </c>
      <c r="E13" s="67" t="s">
        <v>125</v>
      </c>
      <c r="F13" s="67" t="s">
        <v>125</v>
      </c>
      <c r="G13" s="67" t="s">
        <v>125</v>
      </c>
      <c r="H13" s="74" t="s">
        <v>125</v>
      </c>
      <c r="I13" s="72"/>
    </row>
    <row r="14" spans="1:9" ht="22.5" x14ac:dyDescent="0.25">
      <c r="A14" s="80" t="s">
        <v>129</v>
      </c>
      <c r="B14" s="229" t="s">
        <v>128</v>
      </c>
      <c r="C14" s="51" t="s">
        <v>143</v>
      </c>
      <c r="D14" s="52" t="s">
        <v>157</v>
      </c>
      <c r="E14" s="65">
        <v>1</v>
      </c>
      <c r="F14" s="66">
        <v>3250</v>
      </c>
      <c r="G14" s="65">
        <v>3250</v>
      </c>
      <c r="H14" s="74">
        <v>3250</v>
      </c>
      <c r="I14" s="72"/>
    </row>
    <row r="15" spans="1:9" ht="22.5" x14ac:dyDescent="0.25">
      <c r="A15" s="80" t="s">
        <v>129</v>
      </c>
      <c r="B15" s="229" t="s">
        <v>130</v>
      </c>
      <c r="C15" s="51" t="s">
        <v>144</v>
      </c>
      <c r="D15" s="52" t="s">
        <v>158</v>
      </c>
      <c r="E15" s="65">
        <v>1</v>
      </c>
      <c r="F15" s="66">
        <v>3800</v>
      </c>
      <c r="G15" s="65">
        <v>3800</v>
      </c>
      <c r="H15" s="74">
        <v>3800</v>
      </c>
      <c r="I15" s="72"/>
    </row>
    <row r="16" spans="1:9" ht="33.75" x14ac:dyDescent="0.25">
      <c r="A16" s="80" t="s">
        <v>131</v>
      </c>
      <c r="B16" s="229" t="s">
        <v>110</v>
      </c>
      <c r="C16" s="51" t="s">
        <v>145</v>
      </c>
      <c r="D16" s="52" t="s">
        <v>159</v>
      </c>
      <c r="E16" s="65">
        <v>3</v>
      </c>
      <c r="F16" s="66">
        <v>15.18</v>
      </c>
      <c r="G16" s="65">
        <v>45.54</v>
      </c>
      <c r="H16" s="74">
        <v>45.54</v>
      </c>
      <c r="I16" s="72"/>
    </row>
    <row r="17" spans="1:9" ht="33.75" x14ac:dyDescent="0.25">
      <c r="A17" s="80" t="s">
        <v>131</v>
      </c>
      <c r="B17" s="229" t="s">
        <v>111</v>
      </c>
      <c r="C17" s="51" t="s">
        <v>146</v>
      </c>
      <c r="D17" s="52" t="s">
        <v>160</v>
      </c>
      <c r="E17" s="65">
        <v>8</v>
      </c>
      <c r="F17" s="66">
        <v>1258.72</v>
      </c>
      <c r="G17" s="65">
        <v>10069.76</v>
      </c>
      <c r="H17" s="74">
        <v>10069.76</v>
      </c>
      <c r="I17" s="72"/>
    </row>
    <row r="18" spans="1:9" x14ac:dyDescent="0.25">
      <c r="A18" s="58"/>
      <c r="B18" s="59"/>
      <c r="C18" s="59"/>
      <c r="D18" s="59"/>
      <c r="E18" s="59"/>
      <c r="F18" s="51"/>
      <c r="G18" s="51"/>
      <c r="H18" s="74"/>
    </row>
    <row r="19" spans="1:9" x14ac:dyDescent="0.25">
      <c r="A19" s="60"/>
      <c r="B19" s="59"/>
      <c r="C19" s="59"/>
      <c r="D19" s="59"/>
      <c r="E19" s="59"/>
      <c r="F19" s="64" t="s">
        <v>112</v>
      </c>
      <c r="G19" s="65">
        <v>115460.4</v>
      </c>
      <c r="H19" s="74">
        <v>115460.4</v>
      </c>
    </row>
    <row r="20" spans="1:9" x14ac:dyDescent="0.25">
      <c r="A20" s="60"/>
      <c r="B20" s="59"/>
      <c r="C20" s="59"/>
      <c r="D20" s="59"/>
      <c r="E20" s="59"/>
      <c r="F20" s="64" t="s">
        <v>113</v>
      </c>
      <c r="G20" s="65">
        <v>1528.45</v>
      </c>
      <c r="H20" s="74">
        <v>764.22500000000002</v>
      </c>
    </row>
    <row r="21" spans="1:9" x14ac:dyDescent="0.25">
      <c r="A21" s="60"/>
      <c r="B21" s="59"/>
      <c r="C21" s="59"/>
      <c r="D21" s="59"/>
      <c r="E21" s="59"/>
      <c r="F21" s="64" t="s">
        <v>114</v>
      </c>
      <c r="G21" s="65">
        <v>22254.140000000003</v>
      </c>
      <c r="H21" s="74">
        <v>22254.140000000003</v>
      </c>
    </row>
    <row r="22" spans="1:9" x14ac:dyDescent="0.25">
      <c r="A22" s="60"/>
      <c r="B22" s="59"/>
      <c r="C22" s="59"/>
      <c r="D22" s="59"/>
      <c r="E22" s="59"/>
      <c r="F22" s="64" t="s">
        <v>123</v>
      </c>
      <c r="G22" s="65">
        <v>10722.32</v>
      </c>
      <c r="H22" s="74">
        <v>6812.12</v>
      </c>
    </row>
    <row r="23" spans="1:9" x14ac:dyDescent="0.25">
      <c r="A23" s="60"/>
      <c r="B23" s="59"/>
      <c r="C23" s="59"/>
      <c r="D23" s="59"/>
      <c r="E23" s="59"/>
      <c r="F23" s="59" t="s">
        <v>125</v>
      </c>
      <c r="G23" s="65" t="s">
        <v>125</v>
      </c>
      <c r="H23" s="74" t="s">
        <v>125</v>
      </c>
    </row>
    <row r="24" spans="1:9" x14ac:dyDescent="0.25">
      <c r="A24" s="60"/>
      <c r="B24" s="59"/>
      <c r="C24" s="59"/>
      <c r="F24" s="64" t="s">
        <v>129</v>
      </c>
      <c r="G24" s="65">
        <v>7050</v>
      </c>
      <c r="H24" s="74">
        <v>7050</v>
      </c>
    </row>
    <row r="25" spans="1:9" ht="15.75" thickBot="1" x14ac:dyDescent="0.3">
      <c r="A25" s="60"/>
      <c r="B25" s="59"/>
      <c r="C25" s="59"/>
      <c r="F25" s="64" t="s">
        <v>131</v>
      </c>
      <c r="G25" s="65">
        <v>10115.300000000001</v>
      </c>
      <c r="H25" s="74">
        <v>10115.300000000001</v>
      </c>
    </row>
    <row r="26" spans="1:9" ht="15.75" thickBot="1" x14ac:dyDescent="0.3">
      <c r="A26" s="60"/>
      <c r="B26" s="59"/>
      <c r="C26" s="59"/>
      <c r="D26" s="61"/>
      <c r="E26" s="62"/>
      <c r="F26" s="54" t="s">
        <v>107</v>
      </c>
      <c r="G26" s="71">
        <v>267130.61</v>
      </c>
      <c r="H26" s="75">
        <v>262456.185</v>
      </c>
      <c r="I26" s="72"/>
    </row>
    <row r="27" spans="1:9" x14ac:dyDescent="0.25">
      <c r="A27" s="60"/>
      <c r="B27" s="59"/>
      <c r="C27" s="59"/>
      <c r="D27" s="59"/>
      <c r="E27" s="63">
        <v>0.06</v>
      </c>
      <c r="F27" s="53" t="s">
        <v>70</v>
      </c>
      <c r="G27" s="68">
        <v>16027.836599999999</v>
      </c>
      <c r="H27" s="76">
        <v>15747.371099999998</v>
      </c>
    </row>
    <row r="28" spans="1:9" ht="15.75" thickBot="1" x14ac:dyDescent="0.3">
      <c r="A28" s="60"/>
      <c r="B28" s="59"/>
      <c r="C28" s="59"/>
      <c r="D28" s="59"/>
      <c r="E28" s="63">
        <v>0.13</v>
      </c>
      <c r="F28" s="53" t="s">
        <v>71</v>
      </c>
      <c r="G28" s="69">
        <v>34726.979299999999</v>
      </c>
      <c r="H28" s="77">
        <v>34119.304049999999</v>
      </c>
    </row>
    <row r="29" spans="1:9" ht="15.75" thickBot="1" x14ac:dyDescent="0.3">
      <c r="D29" s="61"/>
      <c r="E29" s="62"/>
      <c r="F29" s="54" t="s">
        <v>108</v>
      </c>
      <c r="G29" s="71">
        <v>317885.42589999997</v>
      </c>
      <c r="H29" s="75">
        <v>312322.86014999996</v>
      </c>
    </row>
    <row r="30" spans="1:9" ht="15.75" thickBot="1" x14ac:dyDescent="0.3">
      <c r="D30" s="59"/>
      <c r="E30" s="63">
        <v>0.21</v>
      </c>
      <c r="F30" s="53" t="s">
        <v>72</v>
      </c>
      <c r="G30" s="70">
        <v>66755.939438999994</v>
      </c>
      <c r="H30" s="78">
        <v>65587.800631499995</v>
      </c>
    </row>
    <row r="31" spans="1:9" ht="15.75" thickBot="1" x14ac:dyDescent="0.3">
      <c r="D31" s="61"/>
      <c r="E31" s="62"/>
      <c r="F31" s="54" t="s">
        <v>109</v>
      </c>
      <c r="G31" s="71">
        <v>384641.36533899995</v>
      </c>
      <c r="H31" s="75">
        <v>377910.66078149993</v>
      </c>
    </row>
  </sheetData>
  <phoneticPr fontId="23" type="noConversion"/>
  <pageMargins left="0.23622047244094491" right="0.23622047244094491" top="0.74803149606299213" bottom="0.74803149606299213" header="0.31496062992125984" footer="0.31496062992125984"/>
  <pageSetup paperSize="9" scale="69" orientation="landscape" r:id="rId1"/>
  <headerFooter>
    <oddHeader>&amp;A</oddHeader>
    <oddFooter>Página &amp;P de &amp;F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FAD45-3492-44DF-A625-6DB8CBA9F308}">
  <sheetPr codeName="Hoja7">
    <pageSetUpPr fitToPage="1"/>
  </sheetPr>
  <dimension ref="A1:G32"/>
  <sheetViews>
    <sheetView zoomScaleNormal="100" workbookViewId="0">
      <selection activeCell="G14" sqref="G14"/>
    </sheetView>
  </sheetViews>
  <sheetFormatPr baseColWidth="10" defaultRowHeight="15" x14ac:dyDescent="0.25"/>
  <cols>
    <col min="1" max="1" width="31.28515625" bestFit="1" customWidth="1"/>
    <col min="2" max="2" width="21.5703125" bestFit="1" customWidth="1"/>
    <col min="3" max="3" width="26.5703125" bestFit="1" customWidth="1"/>
    <col min="4" max="4" width="22.5703125" bestFit="1" customWidth="1"/>
    <col min="5" max="5" width="27.5703125" bestFit="1" customWidth="1"/>
    <col min="6" max="6" width="27" bestFit="1" customWidth="1"/>
    <col min="7" max="7" width="26" bestFit="1" customWidth="1"/>
  </cols>
  <sheetData>
    <row r="1" spans="1:7" x14ac:dyDescent="0.25">
      <c r="A1" s="32" t="s">
        <v>89</v>
      </c>
    </row>
    <row r="2" spans="1:7" x14ac:dyDescent="0.25">
      <c r="A2" s="22" t="s">
        <v>250</v>
      </c>
      <c r="B2" t="s">
        <v>85</v>
      </c>
    </row>
    <row r="4" spans="1:7" x14ac:dyDescent="0.25">
      <c r="A4" s="22" t="s">
        <v>81</v>
      </c>
      <c r="B4" s="121" t="s">
        <v>260</v>
      </c>
      <c r="C4" s="121" t="s">
        <v>261</v>
      </c>
      <c r="D4" s="121" t="s">
        <v>262</v>
      </c>
      <c r="E4" s="121" t="s">
        <v>263</v>
      </c>
    </row>
    <row r="5" spans="1:7" x14ac:dyDescent="0.25">
      <c r="A5" s="23" t="s">
        <v>162</v>
      </c>
      <c r="B5" s="267">
        <v>3</v>
      </c>
      <c r="C5" s="208">
        <v>1.62</v>
      </c>
      <c r="D5" s="266">
        <v>14</v>
      </c>
      <c r="E5" s="266">
        <v>0.85499999999999998</v>
      </c>
    </row>
    <row r="6" spans="1:7" x14ac:dyDescent="0.25">
      <c r="A6" s="23" t="s">
        <v>164</v>
      </c>
      <c r="B6" s="267">
        <v>6</v>
      </c>
      <c r="C6" s="208">
        <v>1.8</v>
      </c>
      <c r="D6" s="266"/>
      <c r="E6" s="266"/>
      <c r="F6" s="1" t="s">
        <v>164</v>
      </c>
      <c r="G6" s="1" t="s">
        <v>84</v>
      </c>
    </row>
    <row r="7" spans="1:7" x14ac:dyDescent="0.25">
      <c r="A7" s="23" t="s">
        <v>165</v>
      </c>
      <c r="B7" s="267">
        <v>6</v>
      </c>
      <c r="C7" s="208">
        <v>0.99</v>
      </c>
      <c r="D7" s="266"/>
      <c r="E7" s="266"/>
      <c r="F7" s="1" t="s">
        <v>165</v>
      </c>
      <c r="G7" s="1" t="s">
        <v>84</v>
      </c>
    </row>
    <row r="8" spans="1:7" x14ac:dyDescent="0.25">
      <c r="A8" s="23" t="s">
        <v>163</v>
      </c>
      <c r="B8" s="267">
        <v>5</v>
      </c>
      <c r="C8" s="208">
        <v>0.75</v>
      </c>
      <c r="D8" s="266">
        <v>17</v>
      </c>
      <c r="E8" s="266">
        <v>1.02</v>
      </c>
    </row>
    <row r="9" spans="1:7" x14ac:dyDescent="0.25">
      <c r="A9" s="23" t="s">
        <v>168</v>
      </c>
      <c r="B9" s="267">
        <v>97</v>
      </c>
      <c r="C9" s="208">
        <v>26.675000000000001</v>
      </c>
      <c r="D9" s="266">
        <v>97</v>
      </c>
      <c r="E9" s="266">
        <v>9.6999999999999993</v>
      </c>
    </row>
    <row r="10" spans="1:7" x14ac:dyDescent="0.25">
      <c r="A10" s="23" t="s">
        <v>166</v>
      </c>
      <c r="B10" s="267">
        <v>137</v>
      </c>
      <c r="C10" s="208">
        <v>12.398400000000001</v>
      </c>
      <c r="D10" s="266">
        <v>137</v>
      </c>
      <c r="E10" s="266">
        <v>5.48</v>
      </c>
    </row>
    <row r="11" spans="1:7" x14ac:dyDescent="0.25">
      <c r="A11" s="23" t="s">
        <v>75</v>
      </c>
      <c r="B11" s="267">
        <v>15</v>
      </c>
      <c r="C11" s="208">
        <v>1.1339999999999999</v>
      </c>
      <c r="D11" s="266">
        <v>24</v>
      </c>
      <c r="E11" s="266">
        <v>0.96</v>
      </c>
    </row>
    <row r="12" spans="1:7" x14ac:dyDescent="0.25">
      <c r="A12" s="23" t="s">
        <v>76</v>
      </c>
      <c r="B12" s="267">
        <v>8</v>
      </c>
      <c r="C12" s="208">
        <v>3.456</v>
      </c>
      <c r="D12" s="266">
        <v>8</v>
      </c>
      <c r="E12" s="266">
        <v>1.4</v>
      </c>
    </row>
    <row r="13" spans="1:7" x14ac:dyDescent="0.25">
      <c r="A13" s="23" t="s">
        <v>88</v>
      </c>
      <c r="B13" s="267">
        <v>292</v>
      </c>
      <c r="C13" s="208">
        <v>48.18</v>
      </c>
      <c r="D13" s="266">
        <v>292</v>
      </c>
      <c r="E13" s="266">
        <v>18.98</v>
      </c>
    </row>
    <row r="14" spans="1:7" x14ac:dyDescent="0.25">
      <c r="A14" s="23" t="s">
        <v>82</v>
      </c>
      <c r="B14" s="267">
        <v>569</v>
      </c>
      <c r="C14" s="208">
        <v>97.003399999999999</v>
      </c>
      <c r="D14" s="266">
        <v>589</v>
      </c>
      <c r="E14" s="232">
        <v>38.394999999999996</v>
      </c>
    </row>
    <row r="19" spans="1:7" x14ac:dyDescent="0.25">
      <c r="A19" s="31" t="s">
        <v>90</v>
      </c>
    </row>
    <row r="20" spans="1:7" x14ac:dyDescent="0.25">
      <c r="A20" s="22" t="s">
        <v>81</v>
      </c>
      <c r="B20" s="121" t="s">
        <v>260</v>
      </c>
      <c r="C20" s="121" t="s">
        <v>261</v>
      </c>
      <c r="D20" s="121" t="s">
        <v>262</v>
      </c>
      <c r="E20" s="121" t="s">
        <v>263</v>
      </c>
    </row>
    <row r="21" spans="1:7" x14ac:dyDescent="0.25">
      <c r="A21" s="23" t="s">
        <v>162</v>
      </c>
      <c r="B21" s="268">
        <v>3</v>
      </c>
      <c r="C21" s="209">
        <v>1.62</v>
      </c>
      <c r="D21" s="268">
        <v>14</v>
      </c>
      <c r="E21" s="209">
        <v>0.85499999999999998</v>
      </c>
    </row>
    <row r="22" spans="1:7" x14ac:dyDescent="0.25">
      <c r="A22" s="23" t="s">
        <v>164</v>
      </c>
      <c r="B22" s="268">
        <v>6</v>
      </c>
      <c r="C22" s="209">
        <v>1.8</v>
      </c>
      <c r="D22" s="268"/>
      <c r="E22" s="209"/>
      <c r="F22" s="1" t="s">
        <v>164</v>
      </c>
      <c r="G22" s="1" t="s">
        <v>84</v>
      </c>
    </row>
    <row r="23" spans="1:7" x14ac:dyDescent="0.25">
      <c r="A23" s="23" t="s">
        <v>165</v>
      </c>
      <c r="B23" s="268">
        <v>6</v>
      </c>
      <c r="C23" s="209">
        <v>0.99</v>
      </c>
      <c r="D23" s="268"/>
      <c r="E23" s="209"/>
      <c r="F23" s="1" t="s">
        <v>165</v>
      </c>
      <c r="G23" s="1" t="s">
        <v>84</v>
      </c>
    </row>
    <row r="24" spans="1:7" x14ac:dyDescent="0.25">
      <c r="A24" s="23" t="s">
        <v>163</v>
      </c>
      <c r="B24" s="268">
        <v>5</v>
      </c>
      <c r="C24" s="209">
        <v>0.75</v>
      </c>
      <c r="D24" s="268">
        <v>17</v>
      </c>
      <c r="E24" s="209">
        <v>1.02</v>
      </c>
    </row>
    <row r="25" spans="1:7" x14ac:dyDescent="0.25">
      <c r="A25" s="23" t="s">
        <v>169</v>
      </c>
      <c r="B25" s="268">
        <v>56</v>
      </c>
      <c r="C25" s="209">
        <v>2.8</v>
      </c>
      <c r="D25" s="268"/>
      <c r="E25" s="209"/>
      <c r="F25" s="1" t="s">
        <v>169</v>
      </c>
      <c r="G25" s="1" t="s">
        <v>79</v>
      </c>
    </row>
    <row r="26" spans="1:7" x14ac:dyDescent="0.25">
      <c r="A26" s="23" t="s">
        <v>168</v>
      </c>
      <c r="B26" s="268">
        <v>97</v>
      </c>
      <c r="C26" s="209">
        <v>26.675000000000001</v>
      </c>
      <c r="D26" s="268">
        <v>97</v>
      </c>
      <c r="E26" s="209">
        <v>9.6999999999999993</v>
      </c>
    </row>
    <row r="27" spans="1:7" x14ac:dyDescent="0.25">
      <c r="A27" s="23" t="s">
        <v>166</v>
      </c>
      <c r="B27" s="268">
        <v>137</v>
      </c>
      <c r="C27" s="209">
        <v>12.398400000000001</v>
      </c>
      <c r="D27" s="268">
        <v>137</v>
      </c>
      <c r="E27" s="209">
        <v>5.48</v>
      </c>
    </row>
    <row r="28" spans="1:7" x14ac:dyDescent="0.25">
      <c r="A28" s="23" t="s">
        <v>75</v>
      </c>
      <c r="B28" s="268">
        <v>15</v>
      </c>
      <c r="C28" s="209">
        <v>1.1339999999999999</v>
      </c>
      <c r="D28" s="268">
        <v>24</v>
      </c>
      <c r="E28" s="209">
        <v>0.96</v>
      </c>
    </row>
    <row r="29" spans="1:7" x14ac:dyDescent="0.25">
      <c r="A29" s="23" t="s">
        <v>76</v>
      </c>
      <c r="B29" s="268">
        <v>8</v>
      </c>
      <c r="C29" s="209">
        <v>3.456</v>
      </c>
      <c r="D29" s="268">
        <v>8</v>
      </c>
      <c r="E29" s="209">
        <v>1.4</v>
      </c>
    </row>
    <row r="30" spans="1:7" x14ac:dyDescent="0.25">
      <c r="A30" s="23" t="s">
        <v>77</v>
      </c>
      <c r="B30" s="268">
        <v>19</v>
      </c>
      <c r="C30" s="209">
        <v>0.84</v>
      </c>
      <c r="D30" s="268"/>
      <c r="E30" s="209"/>
      <c r="F30" s="1" t="s">
        <v>77</v>
      </c>
      <c r="G30" s="1" t="s">
        <v>79</v>
      </c>
    </row>
    <row r="31" spans="1:7" x14ac:dyDescent="0.25">
      <c r="A31" s="23" t="s">
        <v>88</v>
      </c>
      <c r="B31" s="268">
        <v>292</v>
      </c>
      <c r="C31" s="209">
        <v>48.18</v>
      </c>
      <c r="D31" s="268">
        <v>292</v>
      </c>
      <c r="E31" s="209">
        <v>18.98</v>
      </c>
    </row>
    <row r="32" spans="1:7" x14ac:dyDescent="0.25">
      <c r="A32" s="23" t="s">
        <v>82</v>
      </c>
      <c r="B32" s="268">
        <v>644</v>
      </c>
      <c r="C32" s="209">
        <v>100.64340000000001</v>
      </c>
      <c r="D32" s="268">
        <v>589</v>
      </c>
      <c r="E32" s="209">
        <v>38.394999999999996</v>
      </c>
    </row>
  </sheetData>
  <pageMargins left="0.70866141732283472" right="0.70866141732283472" top="0.74803149606299213" bottom="0.74803149606299213" header="0.31496062992125984" footer="0.31496062992125984"/>
  <pageSetup paperSize="9" scale="84" orientation="landscape" r:id="rId3"/>
  <headerFooter>
    <oddHeader>&amp;A</oddHeader>
    <oddFooter>Página &amp;P de &amp;F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CA26ECD6232564E9056B8389FAA71D8" ma:contentTypeVersion="12" ma:contentTypeDescription="Crear nuevo documento." ma:contentTypeScope="" ma:versionID="12c3a73dfbed7e2d681b050fe0e73317">
  <xsd:schema xmlns:xsd="http://www.w3.org/2001/XMLSchema" xmlns:xs="http://www.w3.org/2001/XMLSchema" xmlns:p="http://schemas.microsoft.com/office/2006/metadata/properties" xmlns:ns2="d7108da4-aba5-4ae8-8afb-32e67c9d7bb0" xmlns:ns3="6bc66989-67b3-4f49-a46c-8eb279696fdd" targetNamespace="http://schemas.microsoft.com/office/2006/metadata/properties" ma:root="true" ma:fieldsID="819e29f3f207d172014eb1ab424496ed" ns2:_="" ns3:_="">
    <xsd:import namespace="d7108da4-aba5-4ae8-8afb-32e67c9d7bb0"/>
    <xsd:import namespace="6bc66989-67b3-4f49-a46c-8eb279696fd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108da4-aba5-4ae8-8afb-32e67c9d7b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b36bf5a2-ede9-43bc-91a6-7371c6e2638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bc66989-67b3-4f49-a46c-8eb279696fd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59a0086-ef44-4116-bcad-885b51adae18}" ma:internalName="TaxCatchAll" ma:showField="CatchAllData" ma:web="6bc66989-67b3-4f49-a46c-8eb279696f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7108da4-aba5-4ae8-8afb-32e67c9d7bb0">
      <Terms xmlns="http://schemas.microsoft.com/office/infopath/2007/PartnerControls"/>
    </lcf76f155ced4ddcb4097134ff3c332f>
    <TaxCatchAll xmlns="6bc66989-67b3-4f49-a46c-8eb279696fdd" xsi:nil="true"/>
  </documentManagement>
</p:properties>
</file>

<file path=customXml/itemProps1.xml><?xml version="1.0" encoding="utf-8"?>
<ds:datastoreItem xmlns:ds="http://schemas.openxmlformats.org/officeDocument/2006/customXml" ds:itemID="{8D7BC719-5F3A-4DDD-B662-A6350611F4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108da4-aba5-4ae8-8afb-32e67c9d7bb0"/>
    <ds:schemaRef ds:uri="6bc66989-67b3-4f49-a46c-8eb279696f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EDEC2AD-654D-4B9E-9CA7-9550C106CE2D}">
  <ds:schemaRefs>
    <ds:schemaRef ds:uri="http://schemas.microsoft.com/sharepoint/v3/contenttype/forms"/>
  </ds:schemaRefs>
</ds:datastoreItem>
</file>

<file path=customXml/itemProps3.xml><?xml version="1.0" encoding="utf-8"?>
<ds:datastoreItem xmlns:ds="http://schemas.openxmlformats.org/officeDocument/2006/customXml" ds:itemID="{A157EE1F-8647-41FA-B766-5A08E0ABFE51}">
  <ds:schemaRefs>
    <ds:schemaRef ds:uri="bba384c0-21b4-4b19-9766-568f197646a7"/>
    <ds:schemaRef ds:uri="http://schemas.microsoft.com/office/2006/documentManagement/types"/>
    <ds:schemaRef ds:uri="http://schemas.openxmlformats.org/package/2006/metadata/core-properties"/>
    <ds:schemaRef ds:uri="http://schemas.microsoft.com/office/2006/metadata/properties"/>
    <ds:schemaRef ds:uri="http://purl.org/dc/terms/"/>
    <ds:schemaRef ds:uri="http://www.w3.org/XML/1998/namespace"/>
    <ds:schemaRef ds:uri="http://schemas.microsoft.com/office/infopath/2007/PartnerControls"/>
    <ds:schemaRef ds:uri="09edb175-03f1-4f8b-9fed-c4fa878bb51c"/>
    <ds:schemaRef ds:uri="http://purl.org/dc/dcmitype/"/>
    <ds:schemaRef ds:uri="http://purl.org/dc/elements/1.1/"/>
    <ds:schemaRef ds:uri="d7108da4-aba5-4ae8-8afb-32e67c9d7bb0"/>
    <ds:schemaRef ds:uri="6bc66989-67b3-4f49-a46c-8eb279696fd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Presentacion</vt:lpstr>
      <vt:lpstr>2) ID 3d) MUNICIPIO Info Ratios</vt:lpstr>
      <vt:lpstr>3a) MUNICIPIO Inv PL y 4b) PROY</vt:lpstr>
      <vt:lpstr>4c) PROY Cond lumínicas</vt:lpstr>
      <vt:lpstr>4d) PROY Inv Energia Coste</vt:lpstr>
      <vt:lpstr>4e) PROY Presupuesto</vt:lpstr>
      <vt:lpstr>TD Ejemplo Comprobaciones</vt:lpstr>
      <vt:lpstr>'2) ID 3d) MUNICIPIO Info Ratios'!Área_de_impresión</vt:lpstr>
      <vt:lpstr>'3a) MUNICIPIO Inv PL y 4b) PROY'!Área_de_impresión</vt:lpstr>
      <vt:lpstr>'4d) PROY Inv Energia Coste'!Área_de_impresión</vt:lpstr>
      <vt:lpstr>'3a) MUNICIPIO Inv PL y 4b) PROY'!Títulos_a_imprimir</vt:lpstr>
      <vt:lpstr>'4d) PROY Inv Energia Coste'!Títulos_a_imprimir</vt:lpstr>
    </vt:vector>
  </TitlesOfParts>
  <Manager/>
  <Company>HP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Samuel Casado González</dc:creator>
  <cp:keywords/>
  <dc:description/>
  <cp:lastModifiedBy>Samuel Casado González</cp:lastModifiedBy>
  <cp:revision/>
  <cp:lastPrinted>2023-03-15T12:33:22Z</cp:lastPrinted>
  <dcterms:created xsi:type="dcterms:W3CDTF">2022-04-18T09:48:38Z</dcterms:created>
  <dcterms:modified xsi:type="dcterms:W3CDTF">2025-02-21T12:07:07Z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0x010100ECA26ECD6232564E9056B8389FAA71D8</vt:lpwstr>
  </property>
  <property fmtid="{D5CDD505-2E9C-101B-9397-08002B2CF9AE}" pid="3" name="MediaServiceImageTags">
    <vt:lpwstr/>
  </property>
</Properties>
</file>