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M:\UNIVER_PRTR\C1 H2_Cadena_Valor\PROGRAMA 4\DOC REFERENCIA\Guía justificación\"/>
    </mc:Choice>
  </mc:AlternateContent>
  <xr:revisionPtr revIDLastSave="0" documentId="13_ncr:1_{399B4CAC-4665-4545-A4ED-39EB7BFAA1D1}" xr6:coauthVersionLast="47" xr6:coauthVersionMax="47" xr10:uidLastSave="{00000000-0000-0000-0000-000000000000}"/>
  <workbookProtection workbookAlgorithmName="SHA-512" workbookHashValue="rj0BOgMY7A+CeRCp7/Hm7IvwRdPmFdbBaNTRsacRIRP65rqQ9lijaAcY6AHjVrAKYLSPjsQAyj1zcmk0J/ERaA==" workbookSaltValue="w4cM5sIl3MkoLoyf05LEZw==" workbookSpinCount="100000" lockStructure="1"/>
  <bookViews>
    <workbookView xWindow="-28920" yWindow="-120" windowWidth="29040" windowHeight="15720" xr2:uid="{00000000-000D-0000-FFFF-FFFF00000000}"/>
  </bookViews>
  <sheets>
    <sheet name="0. Instrucciones" sheetId="1" r:id="rId1"/>
    <sheet name="1. Paquetes y Tareas" sheetId="25" r:id="rId2"/>
    <sheet name="2. Amortización " sheetId="26" r:id="rId3"/>
    <sheet name="3. Gasto Total " sheetId="15" r:id="rId4"/>
    <sheet name="4. Resumen " sheetId="19" r:id="rId5"/>
    <sheet name="Auxiliar-&gt;" sheetId="7" state="hidden" r:id="rId6"/>
    <sheet name="Data validation" sheetId="23" state="hidden" r:id="rId7"/>
    <sheet name="Costes máximos" sheetId="8" state="hidden" r:id="rId8"/>
    <sheet name="Intensidades de ayuda máxima" sheetId="24" state="hidden" r:id="rId9"/>
  </sheets>
  <externalReferences>
    <externalReference r:id="rId10"/>
    <externalReference r:id="rId11"/>
  </externalReferences>
  <definedNames>
    <definedName name="Consommations">[1]Sources!$B$53:$E$62</definedName>
    <definedName name="Matrice_clefs" localSheetId="6">#REF!</definedName>
    <definedName name="Matrice_clefs" localSheetId="8">#REF!</definedName>
    <definedName name="Matrice_clefs">#REF!</definedName>
    <definedName name="Matriz">[2]Colaboración!$B$5:$G$15</definedName>
    <definedName name="Nom_court" localSheetId="6">#REF!</definedName>
    <definedName name="Nom_court" localSheetId="8">#REF!</definedName>
    <definedName name="Nom_court">#REF!</definedName>
    <definedName name="RefDiesel_BOM">[2]Sheet4!$J$24</definedName>
    <definedName name="RefDiesel_bus">[2]Sheet4!$J$23</definedName>
    <definedName name="RefDiesel_VUL1">[2]Sheet4!$J$21</definedName>
    <definedName name="RefDiesel_VUL2">[2]Sheet4!$J$22</definedName>
    <definedName name="RefH2_BOM">[2]Sheet4!$I$24</definedName>
    <definedName name="RefH2_bus">[2]Sheet4!$I$23</definedName>
    <definedName name="RefH2_VUL1">[2]Sheet4!$I$21</definedName>
    <definedName name="RefH2_VUL2">[2]Sheet4!$I$22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653" i="15" l="1"/>
  <c r="O653" i="15"/>
  <c r="N653" i="15"/>
  <c r="AF653" i="15" s="1"/>
  <c r="H653" i="15"/>
  <c r="BC652" i="15"/>
  <c r="O652" i="15"/>
  <c r="N652" i="15"/>
  <c r="AF652" i="15" s="1"/>
  <c r="H652" i="15"/>
  <c r="F652" i="15"/>
  <c r="BC651" i="15"/>
  <c r="O651" i="15"/>
  <c r="N651" i="15"/>
  <c r="AF651" i="15" s="1"/>
  <c r="H651" i="15"/>
  <c r="F651" i="15"/>
  <c r="BC650" i="15"/>
  <c r="O650" i="15"/>
  <c r="N650" i="15"/>
  <c r="AF650" i="15" s="1"/>
  <c r="H650" i="15"/>
  <c r="F650" i="15"/>
  <c r="BC649" i="15"/>
  <c r="O649" i="15"/>
  <c r="N649" i="15"/>
  <c r="AF649" i="15" s="1"/>
  <c r="H649" i="15"/>
  <c r="F649" i="15"/>
  <c r="BC648" i="15"/>
  <c r="O648" i="15"/>
  <c r="N648" i="15"/>
  <c r="AF648" i="15" s="1"/>
  <c r="H648" i="15"/>
  <c r="F648" i="15"/>
  <c r="BC647" i="15"/>
  <c r="O647" i="15"/>
  <c r="N647" i="15"/>
  <c r="AF647" i="15" s="1"/>
  <c r="H647" i="15"/>
  <c r="F647" i="15"/>
  <c r="BC646" i="15"/>
  <c r="O646" i="15"/>
  <c r="N646" i="15"/>
  <c r="AF646" i="15" s="1"/>
  <c r="H646" i="15"/>
  <c r="F646" i="15"/>
  <c r="BC645" i="15"/>
  <c r="O645" i="15"/>
  <c r="N645" i="15"/>
  <c r="AF645" i="15" s="1"/>
  <c r="H645" i="15"/>
  <c r="F645" i="15"/>
  <c r="BC644" i="15"/>
  <c r="O644" i="15"/>
  <c r="N644" i="15"/>
  <c r="AF644" i="15" s="1"/>
  <c r="H644" i="15"/>
  <c r="F644" i="15"/>
  <c r="BC643" i="15"/>
  <c r="O643" i="15"/>
  <c r="N643" i="15"/>
  <c r="AF643" i="15" s="1"/>
  <c r="H643" i="15"/>
  <c r="F643" i="15"/>
  <c r="BC642" i="15"/>
  <c r="O642" i="15"/>
  <c r="N642" i="15"/>
  <c r="AF642" i="15" s="1"/>
  <c r="H642" i="15"/>
  <c r="F642" i="15"/>
  <c r="BC641" i="15"/>
  <c r="O641" i="15"/>
  <c r="N641" i="15"/>
  <c r="AF641" i="15" s="1"/>
  <c r="H641" i="15"/>
  <c r="F641" i="15"/>
  <c r="BC640" i="15"/>
  <c r="O640" i="15"/>
  <c r="N640" i="15"/>
  <c r="AF640" i="15" s="1"/>
  <c r="H640" i="15"/>
  <c r="F640" i="15"/>
  <c r="BC639" i="15"/>
  <c r="O639" i="15"/>
  <c r="N639" i="15"/>
  <c r="AF639" i="15" s="1"/>
  <c r="H639" i="15"/>
  <c r="F639" i="15"/>
  <c r="BC638" i="15"/>
  <c r="O638" i="15"/>
  <c r="N638" i="15"/>
  <c r="AF638" i="15" s="1"/>
  <c r="H638" i="15"/>
  <c r="F638" i="15"/>
  <c r="BC637" i="15"/>
  <c r="O637" i="15"/>
  <c r="N637" i="15"/>
  <c r="AF637" i="15" s="1"/>
  <c r="H637" i="15"/>
  <c r="F637" i="15"/>
  <c r="BC636" i="15"/>
  <c r="O636" i="15"/>
  <c r="N636" i="15"/>
  <c r="AF636" i="15" s="1"/>
  <c r="H636" i="15"/>
  <c r="F636" i="15"/>
  <c r="BC635" i="15"/>
  <c r="O635" i="15"/>
  <c r="N635" i="15"/>
  <c r="AF635" i="15" s="1"/>
  <c r="H635" i="15"/>
  <c r="F635" i="15"/>
  <c r="BC634" i="15"/>
  <c r="O634" i="15"/>
  <c r="N634" i="15"/>
  <c r="AF634" i="15" s="1"/>
  <c r="H634" i="15"/>
  <c r="F634" i="15"/>
  <c r="BC633" i="15"/>
  <c r="O633" i="15"/>
  <c r="N633" i="15"/>
  <c r="AF633" i="15" s="1"/>
  <c r="H633" i="15"/>
  <c r="F633" i="15"/>
  <c r="BC632" i="15"/>
  <c r="F631" i="15" s="1"/>
  <c r="O632" i="15"/>
  <c r="N632" i="15"/>
  <c r="AF632" i="15" s="1"/>
  <c r="H632" i="15"/>
  <c r="F632" i="15"/>
  <c r="BC631" i="15"/>
  <c r="F630" i="15" s="1"/>
  <c r="AL631" i="15"/>
  <c r="AG631" i="15"/>
  <c r="AH631" i="15" s="1"/>
  <c r="O631" i="15"/>
  <c r="P631" i="15" s="1"/>
  <c r="N631" i="15"/>
  <c r="AF631" i="15" s="1"/>
  <c r="H631" i="15"/>
  <c r="BC630" i="15"/>
  <c r="O630" i="15"/>
  <c r="N630" i="15"/>
  <c r="AF630" i="15" s="1"/>
  <c r="H630" i="15"/>
  <c r="BC629" i="15"/>
  <c r="O629" i="15"/>
  <c r="N629" i="15"/>
  <c r="AF629" i="15" s="1"/>
  <c r="H629" i="15"/>
  <c r="F629" i="15"/>
  <c r="BC628" i="15"/>
  <c r="O628" i="15"/>
  <c r="N628" i="15"/>
  <c r="AF628" i="15" s="1"/>
  <c r="H628" i="15"/>
  <c r="F628" i="15"/>
  <c r="BC627" i="15"/>
  <c r="O627" i="15"/>
  <c r="N627" i="15"/>
  <c r="AF627" i="15" s="1"/>
  <c r="H627" i="15"/>
  <c r="F627" i="15"/>
  <c r="BC626" i="15"/>
  <c r="O626" i="15"/>
  <c r="N626" i="15"/>
  <c r="AF626" i="15" s="1"/>
  <c r="H626" i="15"/>
  <c r="F626" i="15"/>
  <c r="BC625" i="15"/>
  <c r="O625" i="15"/>
  <c r="N625" i="15"/>
  <c r="AF625" i="15" s="1"/>
  <c r="H625" i="15"/>
  <c r="F625" i="15"/>
  <c r="BC624" i="15"/>
  <c r="O624" i="15"/>
  <c r="N624" i="15"/>
  <c r="AF624" i="15" s="1"/>
  <c r="H624" i="15"/>
  <c r="F624" i="15"/>
  <c r="BC623" i="15"/>
  <c r="O623" i="15"/>
  <c r="N623" i="15"/>
  <c r="AF623" i="15" s="1"/>
  <c r="H623" i="15"/>
  <c r="F623" i="15"/>
  <c r="BC622" i="15"/>
  <c r="O622" i="15"/>
  <c r="N622" i="15"/>
  <c r="AF622" i="15" s="1"/>
  <c r="H622" i="15"/>
  <c r="F622" i="15"/>
  <c r="BC621" i="15"/>
  <c r="O621" i="15"/>
  <c r="N621" i="15"/>
  <c r="AF621" i="15" s="1"/>
  <c r="H621" i="15"/>
  <c r="F621" i="15"/>
  <c r="BC620" i="15"/>
  <c r="O620" i="15"/>
  <c r="N620" i="15"/>
  <c r="AF620" i="15" s="1"/>
  <c r="H620" i="15"/>
  <c r="F620" i="15"/>
  <c r="BC619" i="15"/>
  <c r="O619" i="15"/>
  <c r="N619" i="15"/>
  <c r="AF619" i="15" s="1"/>
  <c r="H619" i="15"/>
  <c r="F619" i="15"/>
  <c r="BC618" i="15"/>
  <c r="O618" i="15"/>
  <c r="N618" i="15"/>
  <c r="AF618" i="15" s="1"/>
  <c r="H618" i="15"/>
  <c r="F618" i="15"/>
  <c r="BC617" i="15"/>
  <c r="O617" i="15"/>
  <c r="N617" i="15"/>
  <c r="AF617" i="15" s="1"/>
  <c r="H617" i="15"/>
  <c r="F617" i="15"/>
  <c r="BC616" i="15"/>
  <c r="O616" i="15"/>
  <c r="N616" i="15"/>
  <c r="AF616" i="15" s="1"/>
  <c r="H616" i="15"/>
  <c r="F616" i="15"/>
  <c r="BC615" i="15"/>
  <c r="O615" i="15"/>
  <c r="N615" i="15"/>
  <c r="AF615" i="15" s="1"/>
  <c r="H615" i="15"/>
  <c r="F615" i="15"/>
  <c r="BC614" i="15"/>
  <c r="O614" i="15"/>
  <c r="N614" i="15"/>
  <c r="AF614" i="15" s="1"/>
  <c r="H614" i="15"/>
  <c r="F614" i="15"/>
  <c r="BC613" i="15"/>
  <c r="O613" i="15"/>
  <c r="N613" i="15"/>
  <c r="AF613" i="15" s="1"/>
  <c r="H613" i="15"/>
  <c r="F613" i="15"/>
  <c r="BC612" i="15"/>
  <c r="O612" i="15"/>
  <c r="N612" i="15"/>
  <c r="AF612" i="15" s="1"/>
  <c r="H612" i="15"/>
  <c r="F612" i="15"/>
  <c r="BC611" i="15"/>
  <c r="O611" i="15"/>
  <c r="N611" i="15"/>
  <c r="AF611" i="15" s="1"/>
  <c r="H611" i="15"/>
  <c r="F611" i="15"/>
  <c r="BC610" i="15"/>
  <c r="F609" i="15" s="1"/>
  <c r="O610" i="15"/>
  <c r="N610" i="15"/>
  <c r="AF610" i="15" s="1"/>
  <c r="H610" i="15"/>
  <c r="F610" i="15"/>
  <c r="BC609" i="15"/>
  <c r="F608" i="15" s="1"/>
  <c r="AL609" i="15"/>
  <c r="AG609" i="15"/>
  <c r="AH609" i="15" s="1"/>
  <c r="AF609" i="15"/>
  <c r="AE609" i="15"/>
  <c r="Z609" i="15"/>
  <c r="U609" i="15"/>
  <c r="O609" i="15"/>
  <c r="P609" i="15" s="1"/>
  <c r="N609" i="15"/>
  <c r="H609" i="15"/>
  <c r="BC608" i="15"/>
  <c r="O608" i="15"/>
  <c r="N608" i="15"/>
  <c r="AF608" i="15" s="1"/>
  <c r="H608" i="15"/>
  <c r="BC607" i="15"/>
  <c r="O607" i="15"/>
  <c r="N607" i="15"/>
  <c r="AF607" i="15" s="1"/>
  <c r="H607" i="15"/>
  <c r="F607" i="15"/>
  <c r="BC606" i="15"/>
  <c r="O606" i="15"/>
  <c r="N606" i="15"/>
  <c r="AF606" i="15" s="1"/>
  <c r="H606" i="15"/>
  <c r="F606" i="15"/>
  <c r="BC605" i="15"/>
  <c r="O605" i="15"/>
  <c r="N605" i="15"/>
  <c r="AF605" i="15" s="1"/>
  <c r="H605" i="15"/>
  <c r="F605" i="15"/>
  <c r="BC604" i="15"/>
  <c r="O604" i="15"/>
  <c r="N604" i="15"/>
  <c r="AF604" i="15" s="1"/>
  <c r="H604" i="15"/>
  <c r="F604" i="15"/>
  <c r="BC603" i="15"/>
  <c r="O603" i="15"/>
  <c r="N603" i="15"/>
  <c r="AF603" i="15" s="1"/>
  <c r="H603" i="15"/>
  <c r="F603" i="15"/>
  <c r="BC602" i="15"/>
  <c r="O602" i="15"/>
  <c r="N602" i="15"/>
  <c r="AF602" i="15" s="1"/>
  <c r="H602" i="15"/>
  <c r="F602" i="15"/>
  <c r="BC601" i="15"/>
  <c r="O601" i="15"/>
  <c r="N601" i="15"/>
  <c r="AF601" i="15" s="1"/>
  <c r="H601" i="15"/>
  <c r="F601" i="15"/>
  <c r="BC600" i="15"/>
  <c r="O600" i="15"/>
  <c r="N600" i="15"/>
  <c r="AF600" i="15" s="1"/>
  <c r="H600" i="15"/>
  <c r="F600" i="15"/>
  <c r="BC599" i="15"/>
  <c r="O599" i="15"/>
  <c r="N599" i="15"/>
  <c r="AF599" i="15" s="1"/>
  <c r="H599" i="15"/>
  <c r="F599" i="15"/>
  <c r="BC598" i="15"/>
  <c r="O598" i="15"/>
  <c r="N598" i="15"/>
  <c r="AF598" i="15" s="1"/>
  <c r="H598" i="15"/>
  <c r="F598" i="15"/>
  <c r="BC597" i="15"/>
  <c r="O597" i="15"/>
  <c r="N597" i="15"/>
  <c r="AF597" i="15" s="1"/>
  <c r="H597" i="15"/>
  <c r="F597" i="15"/>
  <c r="BC596" i="15"/>
  <c r="O596" i="15"/>
  <c r="N596" i="15"/>
  <c r="AF596" i="15" s="1"/>
  <c r="H596" i="15"/>
  <c r="F596" i="15"/>
  <c r="BC595" i="15"/>
  <c r="O595" i="15"/>
  <c r="N595" i="15"/>
  <c r="AF595" i="15" s="1"/>
  <c r="H595" i="15"/>
  <c r="F595" i="15"/>
  <c r="BC594" i="15"/>
  <c r="O594" i="15"/>
  <c r="N594" i="15"/>
  <c r="AF594" i="15" s="1"/>
  <c r="H594" i="15"/>
  <c r="F594" i="15"/>
  <c r="BC593" i="15"/>
  <c r="O593" i="15"/>
  <c r="N593" i="15"/>
  <c r="AF593" i="15" s="1"/>
  <c r="H593" i="15"/>
  <c r="F593" i="15"/>
  <c r="BC696" i="15"/>
  <c r="O696" i="15"/>
  <c r="N696" i="15"/>
  <c r="AF696" i="15" s="1"/>
  <c r="H696" i="15"/>
  <c r="BC695" i="15"/>
  <c r="O695" i="15"/>
  <c r="N695" i="15"/>
  <c r="AF695" i="15" s="1"/>
  <c r="H695" i="15"/>
  <c r="F695" i="15"/>
  <c r="BC694" i="15"/>
  <c r="O694" i="15"/>
  <c r="N694" i="15"/>
  <c r="AF694" i="15" s="1"/>
  <c r="H694" i="15"/>
  <c r="F694" i="15"/>
  <c r="BC693" i="15"/>
  <c r="O693" i="15"/>
  <c r="N693" i="15"/>
  <c r="AF693" i="15" s="1"/>
  <c r="H693" i="15"/>
  <c r="F693" i="15"/>
  <c r="BC692" i="15"/>
  <c r="O692" i="15"/>
  <c r="N692" i="15"/>
  <c r="AF692" i="15" s="1"/>
  <c r="H692" i="15"/>
  <c r="F692" i="15"/>
  <c r="BC691" i="15"/>
  <c r="O691" i="15"/>
  <c r="N691" i="15"/>
  <c r="AF691" i="15" s="1"/>
  <c r="H691" i="15"/>
  <c r="F691" i="15"/>
  <c r="BC690" i="15"/>
  <c r="O690" i="15"/>
  <c r="N690" i="15"/>
  <c r="AF690" i="15" s="1"/>
  <c r="H690" i="15"/>
  <c r="F690" i="15"/>
  <c r="BC689" i="15"/>
  <c r="O689" i="15"/>
  <c r="N689" i="15"/>
  <c r="AF689" i="15" s="1"/>
  <c r="H689" i="15"/>
  <c r="F689" i="15"/>
  <c r="BC688" i="15"/>
  <c r="O688" i="15"/>
  <c r="N688" i="15"/>
  <c r="AF688" i="15" s="1"/>
  <c r="H688" i="15"/>
  <c r="F688" i="15"/>
  <c r="BC687" i="15"/>
  <c r="O687" i="15"/>
  <c r="N687" i="15"/>
  <c r="AF687" i="15" s="1"/>
  <c r="H687" i="15"/>
  <c r="F687" i="15"/>
  <c r="BC686" i="15"/>
  <c r="O686" i="15"/>
  <c r="N686" i="15"/>
  <c r="AF686" i="15" s="1"/>
  <c r="H686" i="15"/>
  <c r="F686" i="15"/>
  <c r="BC685" i="15"/>
  <c r="O685" i="15"/>
  <c r="N685" i="15"/>
  <c r="AF685" i="15" s="1"/>
  <c r="H685" i="15"/>
  <c r="F685" i="15"/>
  <c r="BC684" i="15"/>
  <c r="F683" i="15" s="1"/>
  <c r="O684" i="15"/>
  <c r="N684" i="15"/>
  <c r="AF684" i="15" s="1"/>
  <c r="H684" i="15"/>
  <c r="F684" i="15"/>
  <c r="BC683" i="15"/>
  <c r="F682" i="15" s="1"/>
  <c r="O683" i="15"/>
  <c r="N683" i="15"/>
  <c r="AF683" i="15" s="1"/>
  <c r="H683" i="15"/>
  <c r="BC682" i="15"/>
  <c r="O682" i="15"/>
  <c r="N682" i="15"/>
  <c r="AF682" i="15" s="1"/>
  <c r="H682" i="15"/>
  <c r="BC681" i="15"/>
  <c r="O681" i="15"/>
  <c r="N681" i="15"/>
  <c r="AF681" i="15" s="1"/>
  <c r="H681" i="15"/>
  <c r="F681" i="15"/>
  <c r="BC680" i="15"/>
  <c r="O680" i="15"/>
  <c r="N680" i="15"/>
  <c r="AF680" i="15" s="1"/>
  <c r="H680" i="15"/>
  <c r="F680" i="15"/>
  <c r="BC679" i="15"/>
  <c r="O679" i="15"/>
  <c r="N679" i="15"/>
  <c r="AF679" i="15" s="1"/>
  <c r="H679" i="15"/>
  <c r="F679" i="15"/>
  <c r="BC678" i="15"/>
  <c r="F677" i="15" s="1"/>
  <c r="O678" i="15"/>
  <c r="N678" i="15"/>
  <c r="AF678" i="15" s="1"/>
  <c r="H678" i="15"/>
  <c r="F678" i="15"/>
  <c r="BC677" i="15"/>
  <c r="F676" i="15" s="1"/>
  <c r="O677" i="15"/>
  <c r="AG677" i="15" s="1"/>
  <c r="AH677" i="15" s="1"/>
  <c r="N677" i="15"/>
  <c r="AF677" i="15" s="1"/>
  <c r="H677" i="15"/>
  <c r="BC676" i="15"/>
  <c r="O676" i="15"/>
  <c r="N676" i="15"/>
  <c r="AF676" i="15" s="1"/>
  <c r="H676" i="15"/>
  <c r="BC675" i="15"/>
  <c r="O675" i="15"/>
  <c r="N675" i="15"/>
  <c r="AF675" i="15" s="1"/>
  <c r="H675" i="15"/>
  <c r="F675" i="15"/>
  <c r="BC674" i="15"/>
  <c r="O674" i="15"/>
  <c r="N674" i="15"/>
  <c r="AF674" i="15" s="1"/>
  <c r="H674" i="15"/>
  <c r="F674" i="15"/>
  <c r="BC673" i="15"/>
  <c r="O673" i="15"/>
  <c r="N673" i="15"/>
  <c r="AF673" i="15" s="1"/>
  <c r="H673" i="15"/>
  <c r="F673" i="15"/>
  <c r="BC672" i="15"/>
  <c r="O672" i="15"/>
  <c r="N672" i="15"/>
  <c r="AF672" i="15" s="1"/>
  <c r="H672" i="15"/>
  <c r="F672" i="15"/>
  <c r="BC671" i="15"/>
  <c r="O671" i="15"/>
  <c r="N671" i="15"/>
  <c r="AF671" i="15" s="1"/>
  <c r="H671" i="15"/>
  <c r="F671" i="15"/>
  <c r="BC670" i="15"/>
  <c r="O670" i="15"/>
  <c r="N670" i="15"/>
  <c r="AF670" i="15" s="1"/>
  <c r="H670" i="15"/>
  <c r="F670" i="15"/>
  <c r="BC669" i="15"/>
  <c r="O669" i="15"/>
  <c r="N669" i="15"/>
  <c r="AF669" i="15" s="1"/>
  <c r="H669" i="15"/>
  <c r="F669" i="15"/>
  <c r="BC668" i="15"/>
  <c r="O668" i="15"/>
  <c r="N668" i="15"/>
  <c r="AF668" i="15" s="1"/>
  <c r="H668" i="15"/>
  <c r="F668" i="15"/>
  <c r="BC667" i="15"/>
  <c r="O667" i="15"/>
  <c r="N667" i="15"/>
  <c r="AF667" i="15" s="1"/>
  <c r="H667" i="15"/>
  <c r="F667" i="15"/>
  <c r="BC666" i="15"/>
  <c r="O666" i="15"/>
  <c r="N666" i="15"/>
  <c r="AF666" i="15" s="1"/>
  <c r="H666" i="15"/>
  <c r="F666" i="15"/>
  <c r="BC665" i="15"/>
  <c r="O665" i="15"/>
  <c r="N665" i="15"/>
  <c r="AF665" i="15" s="1"/>
  <c r="H665" i="15"/>
  <c r="F665" i="15"/>
  <c r="BC664" i="15"/>
  <c r="O664" i="15"/>
  <c r="N664" i="15"/>
  <c r="AF664" i="15" s="1"/>
  <c r="H664" i="15"/>
  <c r="F664" i="15"/>
  <c r="BC663" i="15"/>
  <c r="O663" i="15"/>
  <c r="N663" i="15"/>
  <c r="AF663" i="15" s="1"/>
  <c r="H663" i="15"/>
  <c r="F663" i="15"/>
  <c r="BC662" i="15"/>
  <c r="O662" i="15"/>
  <c r="N662" i="15"/>
  <c r="AF662" i="15" s="1"/>
  <c r="H662" i="15"/>
  <c r="F662" i="15"/>
  <c r="BC661" i="15"/>
  <c r="O661" i="15"/>
  <c r="N661" i="15"/>
  <c r="AF661" i="15" s="1"/>
  <c r="H661" i="15"/>
  <c r="F661" i="15"/>
  <c r="BC660" i="15"/>
  <c r="O660" i="15"/>
  <c r="N660" i="15"/>
  <c r="AF660" i="15" s="1"/>
  <c r="H660" i="15"/>
  <c r="F660" i="15"/>
  <c r="BC659" i="15"/>
  <c r="O659" i="15"/>
  <c r="N659" i="15"/>
  <c r="AF659" i="15" s="1"/>
  <c r="H659" i="15"/>
  <c r="F659" i="15"/>
  <c r="BC658" i="15"/>
  <c r="F657" i="15" s="1"/>
  <c r="O658" i="15"/>
  <c r="N658" i="15"/>
  <c r="AF658" i="15" s="1"/>
  <c r="H658" i="15"/>
  <c r="F658" i="15"/>
  <c r="BC657" i="15"/>
  <c r="F656" i="15" s="1"/>
  <c r="O657" i="15"/>
  <c r="N657" i="15"/>
  <c r="AF657" i="15" s="1"/>
  <c r="H657" i="15"/>
  <c r="BC656" i="15"/>
  <c r="O656" i="15"/>
  <c r="N656" i="15"/>
  <c r="AF656" i="15" s="1"/>
  <c r="H656" i="15"/>
  <c r="BC655" i="15"/>
  <c r="O655" i="15"/>
  <c r="N655" i="15"/>
  <c r="AF655" i="15" s="1"/>
  <c r="H655" i="15"/>
  <c r="F655" i="15"/>
  <c r="BC654" i="15"/>
  <c r="F653" i="15" s="1"/>
  <c r="O654" i="15"/>
  <c r="N654" i="15"/>
  <c r="AF654" i="15" s="1"/>
  <c r="H654" i="15"/>
  <c r="F654" i="15"/>
  <c r="BC592" i="15"/>
  <c r="O592" i="15"/>
  <c r="N592" i="15"/>
  <c r="AF592" i="15" s="1"/>
  <c r="H592" i="15"/>
  <c r="F592" i="15"/>
  <c r="BC591" i="15"/>
  <c r="O591" i="15"/>
  <c r="N591" i="15"/>
  <c r="AF591" i="15" s="1"/>
  <c r="H591" i="15"/>
  <c r="F591" i="15"/>
  <c r="BC590" i="15"/>
  <c r="O590" i="15"/>
  <c r="N590" i="15"/>
  <c r="AF590" i="15" s="1"/>
  <c r="H590" i="15"/>
  <c r="F590" i="15"/>
  <c r="BC589" i="15"/>
  <c r="O589" i="15"/>
  <c r="N589" i="15"/>
  <c r="AF589" i="15" s="1"/>
  <c r="H589" i="15"/>
  <c r="F589" i="15"/>
  <c r="BC588" i="15"/>
  <c r="O588" i="15"/>
  <c r="N588" i="15"/>
  <c r="AF588" i="15" s="1"/>
  <c r="H588" i="15"/>
  <c r="F588" i="15"/>
  <c r="BC587" i="15"/>
  <c r="O587" i="15"/>
  <c r="N587" i="15"/>
  <c r="AF587" i="15" s="1"/>
  <c r="H587" i="15"/>
  <c r="F587" i="15"/>
  <c r="BC586" i="15"/>
  <c r="O586" i="15"/>
  <c r="N586" i="15"/>
  <c r="AF586" i="15" s="1"/>
  <c r="H586" i="15"/>
  <c r="F586" i="15"/>
  <c r="BC585" i="15"/>
  <c r="O585" i="15"/>
  <c r="N585" i="15"/>
  <c r="AF585" i="15" s="1"/>
  <c r="H585" i="15"/>
  <c r="F585" i="15"/>
  <c r="BC584" i="15"/>
  <c r="O584" i="15"/>
  <c r="N584" i="15"/>
  <c r="AF584" i="15" s="1"/>
  <c r="H584" i="15"/>
  <c r="F584" i="15"/>
  <c r="BC719" i="15"/>
  <c r="O719" i="15"/>
  <c r="N719" i="15"/>
  <c r="AF719" i="15" s="1"/>
  <c r="H719" i="15"/>
  <c r="BC718" i="15"/>
  <c r="O718" i="15"/>
  <c r="N718" i="15"/>
  <c r="AF718" i="15" s="1"/>
  <c r="H718" i="15"/>
  <c r="F718" i="15"/>
  <c r="BC717" i="15"/>
  <c r="O717" i="15"/>
  <c r="N717" i="15"/>
  <c r="AF717" i="15" s="1"/>
  <c r="H717" i="15"/>
  <c r="F717" i="15"/>
  <c r="BC716" i="15"/>
  <c r="O716" i="15"/>
  <c r="N716" i="15"/>
  <c r="AF716" i="15" s="1"/>
  <c r="H716" i="15"/>
  <c r="F716" i="15"/>
  <c r="BC715" i="15"/>
  <c r="O715" i="15"/>
  <c r="N715" i="15"/>
  <c r="AF715" i="15" s="1"/>
  <c r="H715" i="15"/>
  <c r="F715" i="15"/>
  <c r="BC714" i="15"/>
  <c r="O714" i="15"/>
  <c r="N714" i="15"/>
  <c r="AF714" i="15" s="1"/>
  <c r="H714" i="15"/>
  <c r="F714" i="15"/>
  <c r="BC713" i="15"/>
  <c r="O713" i="15"/>
  <c r="N713" i="15"/>
  <c r="AF713" i="15" s="1"/>
  <c r="H713" i="15"/>
  <c r="F713" i="15"/>
  <c r="BC712" i="15"/>
  <c r="F711" i="15" s="1"/>
  <c r="O712" i="15"/>
  <c r="N712" i="15"/>
  <c r="AF712" i="15" s="1"/>
  <c r="H712" i="15"/>
  <c r="F712" i="15"/>
  <c r="BC711" i="15"/>
  <c r="F710" i="15" s="1"/>
  <c r="O711" i="15"/>
  <c r="N711" i="15"/>
  <c r="AF711" i="15" s="1"/>
  <c r="H711" i="15"/>
  <c r="BC710" i="15"/>
  <c r="O710" i="15"/>
  <c r="N710" i="15"/>
  <c r="AF710" i="15" s="1"/>
  <c r="H710" i="15"/>
  <c r="BC709" i="15"/>
  <c r="O709" i="15"/>
  <c r="N709" i="15"/>
  <c r="AF709" i="15" s="1"/>
  <c r="H709" i="15"/>
  <c r="F709" i="15"/>
  <c r="BC708" i="15"/>
  <c r="O708" i="15"/>
  <c r="N708" i="15"/>
  <c r="AF708" i="15" s="1"/>
  <c r="H708" i="15"/>
  <c r="F708" i="15"/>
  <c r="BC707" i="15"/>
  <c r="O707" i="15"/>
  <c r="N707" i="15"/>
  <c r="AF707" i="15" s="1"/>
  <c r="H707" i="15"/>
  <c r="F707" i="15"/>
  <c r="BC706" i="15"/>
  <c r="F705" i="15" s="1"/>
  <c r="O706" i="15"/>
  <c r="N706" i="15"/>
  <c r="AF706" i="15" s="1"/>
  <c r="H706" i="15"/>
  <c r="F706" i="15"/>
  <c r="BC705" i="15"/>
  <c r="F704" i="15" s="1"/>
  <c r="O705" i="15"/>
  <c r="N705" i="15"/>
  <c r="AF705" i="15" s="1"/>
  <c r="H705" i="15"/>
  <c r="BC704" i="15"/>
  <c r="F703" i="15" s="1"/>
  <c r="O704" i="15"/>
  <c r="N704" i="15"/>
  <c r="AF704" i="15" s="1"/>
  <c r="H704" i="15"/>
  <c r="BC703" i="15"/>
  <c r="F702" i="15" s="1"/>
  <c r="O703" i="15"/>
  <c r="AG703" i="15" s="1"/>
  <c r="N703" i="15"/>
  <c r="AF703" i="15" s="1"/>
  <c r="H703" i="15"/>
  <c r="BC702" i="15"/>
  <c r="O702" i="15"/>
  <c r="N702" i="15"/>
  <c r="AF702" i="15" s="1"/>
  <c r="H702" i="15"/>
  <c r="BC701" i="15"/>
  <c r="O701" i="15"/>
  <c r="N701" i="15"/>
  <c r="AF701" i="15" s="1"/>
  <c r="H701" i="15"/>
  <c r="F701" i="15"/>
  <c r="BC700" i="15"/>
  <c r="O700" i="15"/>
  <c r="N700" i="15"/>
  <c r="AF700" i="15" s="1"/>
  <c r="H700" i="15"/>
  <c r="F700" i="15"/>
  <c r="BC699" i="15"/>
  <c r="O699" i="15"/>
  <c r="N699" i="15"/>
  <c r="AF699" i="15" s="1"/>
  <c r="H699" i="15"/>
  <c r="F699" i="15"/>
  <c r="BC698" i="15"/>
  <c r="O698" i="15"/>
  <c r="N698" i="15"/>
  <c r="AF698" i="15" s="1"/>
  <c r="H698" i="15"/>
  <c r="F698" i="15"/>
  <c r="BC697" i="15"/>
  <c r="F696" i="15" s="1"/>
  <c r="O697" i="15"/>
  <c r="N697" i="15"/>
  <c r="AF697" i="15" s="1"/>
  <c r="H697" i="15"/>
  <c r="F697" i="15"/>
  <c r="BC583" i="15"/>
  <c r="O583" i="15"/>
  <c r="N583" i="15"/>
  <c r="AF583" i="15" s="1"/>
  <c r="H583" i="15"/>
  <c r="F583" i="15"/>
  <c r="BC582" i="15"/>
  <c r="O582" i="15"/>
  <c r="N582" i="15"/>
  <c r="AF582" i="15" s="1"/>
  <c r="H582" i="15"/>
  <c r="F582" i="15"/>
  <c r="BC581" i="15"/>
  <c r="O581" i="15"/>
  <c r="N581" i="15"/>
  <c r="AF581" i="15" s="1"/>
  <c r="H581" i="15"/>
  <c r="F581" i="15"/>
  <c r="BC580" i="15"/>
  <c r="O580" i="15"/>
  <c r="N580" i="15"/>
  <c r="AF580" i="15" s="1"/>
  <c r="H580" i="15"/>
  <c r="F580" i="15"/>
  <c r="BH174" i="15"/>
  <c r="BG174" i="15"/>
  <c r="BF174" i="15"/>
  <c r="BE174" i="15"/>
  <c r="BD174" i="15"/>
  <c r="BC174" i="15"/>
  <c r="W174" i="15"/>
  <c r="V174" i="15"/>
  <c r="AS174" i="15" s="1"/>
  <c r="P174" i="15"/>
  <c r="H174" i="15"/>
  <c r="F174" i="15"/>
  <c r="BH173" i="15"/>
  <c r="BG173" i="15"/>
  <c r="BF173" i="15"/>
  <c r="BE173" i="15"/>
  <c r="BD173" i="15"/>
  <c r="BC173" i="15"/>
  <c r="W173" i="15"/>
  <c r="V173" i="15"/>
  <c r="AS173" i="15" s="1"/>
  <c r="P173" i="15"/>
  <c r="H173" i="15"/>
  <c r="F173" i="15"/>
  <c r="BH172" i="15"/>
  <c r="BG172" i="15"/>
  <c r="BF172" i="15"/>
  <c r="BE172" i="15"/>
  <c r="BD172" i="15"/>
  <c r="BC172" i="15"/>
  <c r="W172" i="15"/>
  <c r="V172" i="15"/>
  <c r="AS172" i="15" s="1"/>
  <c r="P172" i="15"/>
  <c r="H172" i="15"/>
  <c r="F172" i="15"/>
  <c r="BH171" i="15"/>
  <c r="BG171" i="15"/>
  <c r="BF171" i="15"/>
  <c r="BE171" i="15"/>
  <c r="BD171" i="15"/>
  <c r="BC171" i="15"/>
  <c r="W171" i="15"/>
  <c r="V171" i="15"/>
  <c r="AS171" i="15" s="1"/>
  <c r="P171" i="15"/>
  <c r="H171" i="15"/>
  <c r="F171" i="15"/>
  <c r="BH170" i="15"/>
  <c r="BG170" i="15"/>
  <c r="BF170" i="15"/>
  <c r="BE170" i="15"/>
  <c r="BD170" i="15"/>
  <c r="BC170" i="15"/>
  <c r="W170" i="15"/>
  <c r="V170" i="15"/>
  <c r="AS170" i="15" s="1"/>
  <c r="P170" i="15"/>
  <c r="H170" i="15"/>
  <c r="F170" i="15"/>
  <c r="BH169" i="15"/>
  <c r="BG169" i="15"/>
  <c r="BF169" i="15"/>
  <c r="BE169" i="15"/>
  <c r="BD169" i="15"/>
  <c r="BC169" i="15"/>
  <c r="W169" i="15"/>
  <c r="V169" i="15"/>
  <c r="AS169" i="15" s="1"/>
  <c r="P169" i="15"/>
  <c r="H169" i="15"/>
  <c r="F169" i="15"/>
  <c r="BH168" i="15"/>
  <c r="BG168" i="15"/>
  <c r="BF168" i="15"/>
  <c r="BE168" i="15"/>
  <c r="BD168" i="15"/>
  <c r="W168" i="15" s="1"/>
  <c r="BC168" i="15"/>
  <c r="F168" i="15" s="1"/>
  <c r="V168" i="15"/>
  <c r="AS168" i="15" s="1"/>
  <c r="P168" i="15"/>
  <c r="H168" i="15"/>
  <c r="BH167" i="15"/>
  <c r="BG167" i="15"/>
  <c r="BF167" i="15"/>
  <c r="BE167" i="15"/>
  <c r="BD167" i="15"/>
  <c r="BC167" i="15"/>
  <c r="W167" i="15"/>
  <c r="V167" i="15"/>
  <c r="AS167" i="15" s="1"/>
  <c r="P167" i="15"/>
  <c r="H167" i="15"/>
  <c r="F167" i="15"/>
  <c r="BH166" i="15"/>
  <c r="BG166" i="15"/>
  <c r="BF166" i="15"/>
  <c r="BE166" i="15"/>
  <c r="BD166" i="15"/>
  <c r="BC166" i="15"/>
  <c r="W166" i="15"/>
  <c r="V166" i="15"/>
  <c r="AS166" i="15" s="1"/>
  <c r="P166" i="15"/>
  <c r="H166" i="15"/>
  <c r="F166" i="15"/>
  <c r="BH165" i="15"/>
  <c r="BG165" i="15"/>
  <c r="BF165" i="15"/>
  <c r="BE165" i="15"/>
  <c r="BD165" i="15"/>
  <c r="BC165" i="15"/>
  <c r="W165" i="15"/>
  <c r="V165" i="15"/>
  <c r="AS165" i="15" s="1"/>
  <c r="P165" i="15"/>
  <c r="H165" i="15"/>
  <c r="F165" i="15"/>
  <c r="BH164" i="15"/>
  <c r="BG164" i="15"/>
  <c r="BF164" i="15"/>
  <c r="BE164" i="15"/>
  <c r="BD164" i="15"/>
  <c r="BC164" i="15"/>
  <c r="W164" i="15"/>
  <c r="V164" i="15"/>
  <c r="AS164" i="15" s="1"/>
  <c r="P164" i="15"/>
  <c r="H164" i="15"/>
  <c r="F164" i="15"/>
  <c r="BH163" i="15"/>
  <c r="BG163" i="15"/>
  <c r="BF163" i="15"/>
  <c r="BE163" i="15"/>
  <c r="BD163" i="15"/>
  <c r="BC163" i="15"/>
  <c r="W163" i="15"/>
  <c r="V163" i="15"/>
  <c r="AS163" i="15" s="1"/>
  <c r="P163" i="15"/>
  <c r="H163" i="15"/>
  <c r="F163" i="15"/>
  <c r="BH162" i="15"/>
  <c r="BG162" i="15"/>
  <c r="BF162" i="15"/>
  <c r="BE162" i="15"/>
  <c r="BD162" i="15"/>
  <c r="W162" i="15" s="1"/>
  <c r="BC162" i="15"/>
  <c r="F162" i="15" s="1"/>
  <c r="V162" i="15"/>
  <c r="AS162" i="15" s="1"/>
  <c r="P162" i="15"/>
  <c r="H162" i="15"/>
  <c r="BH161" i="15"/>
  <c r="BG161" i="15"/>
  <c r="BF161" i="15"/>
  <c r="BE161" i="15"/>
  <c r="BD161" i="15"/>
  <c r="BC161" i="15"/>
  <c r="W161" i="15"/>
  <c r="V161" i="15"/>
  <c r="AS161" i="15" s="1"/>
  <c r="P161" i="15"/>
  <c r="H161" i="15"/>
  <c r="F161" i="15"/>
  <c r="BH160" i="15"/>
  <c r="BG160" i="15"/>
  <c r="BF160" i="15"/>
  <c r="BE160" i="15"/>
  <c r="BD160" i="15"/>
  <c r="BC160" i="15"/>
  <c r="F160" i="15" s="1"/>
  <c r="W160" i="15"/>
  <c r="V160" i="15"/>
  <c r="AS160" i="15" s="1"/>
  <c r="P160" i="15"/>
  <c r="H160" i="15"/>
  <c r="BH159" i="15"/>
  <c r="BG159" i="15"/>
  <c r="BF159" i="15"/>
  <c r="BE159" i="15"/>
  <c r="BD159" i="15"/>
  <c r="BC159" i="15"/>
  <c r="W159" i="15"/>
  <c r="V159" i="15"/>
  <c r="AS159" i="15" s="1"/>
  <c r="P159" i="15"/>
  <c r="H159" i="15"/>
  <c r="F159" i="15"/>
  <c r="BH158" i="15"/>
  <c r="BG158" i="15"/>
  <c r="BF158" i="15"/>
  <c r="BE158" i="15"/>
  <c r="BD158" i="15"/>
  <c r="BC158" i="15"/>
  <c r="W158" i="15"/>
  <c r="V158" i="15"/>
  <c r="AS158" i="15" s="1"/>
  <c r="P158" i="15"/>
  <c r="H158" i="15"/>
  <c r="F158" i="15"/>
  <c r="BH157" i="15"/>
  <c r="BG157" i="15"/>
  <c r="BF157" i="15"/>
  <c r="BE157" i="15"/>
  <c r="BD157" i="15"/>
  <c r="BC157" i="15"/>
  <c r="W157" i="15"/>
  <c r="V157" i="15"/>
  <c r="AS157" i="15" s="1"/>
  <c r="P157" i="15"/>
  <c r="H157" i="15"/>
  <c r="F157" i="15"/>
  <c r="BH156" i="15"/>
  <c r="BG156" i="15"/>
  <c r="BF156" i="15"/>
  <c r="BE156" i="15"/>
  <c r="BD156" i="15"/>
  <c r="BC156" i="15"/>
  <c r="W156" i="15"/>
  <c r="V156" i="15"/>
  <c r="AS156" i="15" s="1"/>
  <c r="P156" i="15"/>
  <c r="H156" i="15"/>
  <c r="F156" i="15"/>
  <c r="BH155" i="15"/>
  <c r="BG155" i="15"/>
  <c r="BF155" i="15"/>
  <c r="BE155" i="15"/>
  <c r="BD155" i="15"/>
  <c r="BC155" i="15"/>
  <c r="W155" i="15"/>
  <c r="V155" i="15"/>
  <c r="AS155" i="15" s="1"/>
  <c r="P155" i="15"/>
  <c r="H155" i="15"/>
  <c r="F155" i="15"/>
  <c r="BH154" i="15"/>
  <c r="BG154" i="15"/>
  <c r="BF154" i="15"/>
  <c r="BE154" i="15"/>
  <c r="BD154" i="15"/>
  <c r="BC154" i="15"/>
  <c r="W154" i="15"/>
  <c r="V154" i="15"/>
  <c r="AS154" i="15" s="1"/>
  <c r="P154" i="15"/>
  <c r="H154" i="15"/>
  <c r="F154" i="15"/>
  <c r="BH153" i="15"/>
  <c r="BG153" i="15"/>
  <c r="BF153" i="15"/>
  <c r="BE153" i="15"/>
  <c r="BD153" i="15"/>
  <c r="BC153" i="15"/>
  <c r="W153" i="15"/>
  <c r="V153" i="15"/>
  <c r="AS153" i="15" s="1"/>
  <c r="P153" i="15"/>
  <c r="H153" i="15"/>
  <c r="F153" i="15"/>
  <c r="BH152" i="15"/>
  <c r="BG152" i="15"/>
  <c r="BF152" i="15"/>
  <c r="BE152" i="15"/>
  <c r="BD152" i="15"/>
  <c r="BC152" i="15"/>
  <c r="W152" i="15"/>
  <c r="V152" i="15"/>
  <c r="AS152" i="15" s="1"/>
  <c r="P152" i="15"/>
  <c r="H152" i="15"/>
  <c r="F152" i="15"/>
  <c r="BH151" i="15"/>
  <c r="BG151" i="15"/>
  <c r="BF151" i="15"/>
  <c r="BE151" i="15"/>
  <c r="BD151" i="15"/>
  <c r="BC151" i="15"/>
  <c r="W151" i="15"/>
  <c r="V151" i="15"/>
  <c r="AS151" i="15" s="1"/>
  <c r="P151" i="15"/>
  <c r="H151" i="15"/>
  <c r="F151" i="15"/>
  <c r="BH150" i="15"/>
  <c r="BG150" i="15"/>
  <c r="BF150" i="15"/>
  <c r="BE150" i="15"/>
  <c r="BD150" i="15"/>
  <c r="BC150" i="15"/>
  <c r="W150" i="15"/>
  <c r="V150" i="15"/>
  <c r="AS150" i="15" s="1"/>
  <c r="P150" i="15"/>
  <c r="H150" i="15"/>
  <c r="F150" i="15"/>
  <c r="BH149" i="15"/>
  <c r="BG149" i="15"/>
  <c r="BF149" i="15"/>
  <c r="BE149" i="15"/>
  <c r="BD149" i="15"/>
  <c r="W149" i="15" s="1"/>
  <c r="BC149" i="15"/>
  <c r="F149" i="15" s="1"/>
  <c r="V149" i="15"/>
  <c r="AS149" i="15" s="1"/>
  <c r="P149" i="15"/>
  <c r="H149" i="15"/>
  <c r="AY149" i="15" s="1"/>
  <c r="BH148" i="15"/>
  <c r="BG148" i="15"/>
  <c r="BF148" i="15"/>
  <c r="BE148" i="15"/>
  <c r="BD148" i="15"/>
  <c r="BC148" i="15"/>
  <c r="W148" i="15"/>
  <c r="V148" i="15"/>
  <c r="AS148" i="15" s="1"/>
  <c r="P148" i="15"/>
  <c r="H148" i="15"/>
  <c r="F148" i="15"/>
  <c r="BH147" i="15"/>
  <c r="BG147" i="15"/>
  <c r="BF147" i="15"/>
  <c r="BE147" i="15"/>
  <c r="BD147" i="15"/>
  <c r="BC147" i="15"/>
  <c r="W147" i="15"/>
  <c r="V147" i="15"/>
  <c r="AS147" i="15" s="1"/>
  <c r="P147" i="15"/>
  <c r="H147" i="15"/>
  <c r="F147" i="15"/>
  <c r="BH146" i="15"/>
  <c r="BG146" i="15"/>
  <c r="BF146" i="15"/>
  <c r="BE146" i="15"/>
  <c r="BD146" i="15"/>
  <c r="BC146" i="15"/>
  <c r="W146" i="15"/>
  <c r="V146" i="15"/>
  <c r="AS146" i="15" s="1"/>
  <c r="P146" i="15"/>
  <c r="H146" i="15"/>
  <c r="F146" i="15"/>
  <c r="BH145" i="15"/>
  <c r="BG145" i="15"/>
  <c r="BF145" i="15"/>
  <c r="BE145" i="15"/>
  <c r="BD145" i="15"/>
  <c r="BC145" i="15"/>
  <c r="W145" i="15"/>
  <c r="V145" i="15"/>
  <c r="AS145" i="15" s="1"/>
  <c r="P145" i="15"/>
  <c r="H145" i="15"/>
  <c r="F145" i="15"/>
  <c r="BH144" i="15"/>
  <c r="BG144" i="15"/>
  <c r="BF144" i="15"/>
  <c r="BE144" i="15"/>
  <c r="BD144" i="15"/>
  <c r="BC144" i="15"/>
  <c r="W144" i="15"/>
  <c r="V144" i="15"/>
  <c r="AS144" i="15" s="1"/>
  <c r="P144" i="15"/>
  <c r="H144" i="15"/>
  <c r="F144" i="15"/>
  <c r="BH143" i="15"/>
  <c r="BG143" i="15"/>
  <c r="BF143" i="15"/>
  <c r="BE143" i="15"/>
  <c r="BD143" i="15"/>
  <c r="BC143" i="15"/>
  <c r="W143" i="15"/>
  <c r="V143" i="15"/>
  <c r="AS143" i="15" s="1"/>
  <c r="P143" i="15"/>
  <c r="H143" i="15"/>
  <c r="F143" i="15"/>
  <c r="BH142" i="15"/>
  <c r="BG142" i="15"/>
  <c r="BF142" i="15"/>
  <c r="BE142" i="15"/>
  <c r="BD142" i="15"/>
  <c r="BC142" i="15"/>
  <c r="W142" i="15"/>
  <c r="V142" i="15"/>
  <c r="AS142" i="15" s="1"/>
  <c r="P142" i="15"/>
  <c r="H142" i="15"/>
  <c r="F142" i="15"/>
  <c r="BH141" i="15"/>
  <c r="BG141" i="15"/>
  <c r="BF141" i="15"/>
  <c r="BE141" i="15"/>
  <c r="BD141" i="15"/>
  <c r="BC141" i="15"/>
  <c r="W141" i="15"/>
  <c r="V141" i="15"/>
  <c r="AS141" i="15" s="1"/>
  <c r="P141" i="15"/>
  <c r="H141" i="15"/>
  <c r="F141" i="15"/>
  <c r="BH140" i="15"/>
  <c r="BG140" i="15"/>
  <c r="BF140" i="15"/>
  <c r="BE140" i="15"/>
  <c r="BD140" i="15"/>
  <c r="BC140" i="15"/>
  <c r="W140" i="15"/>
  <c r="V140" i="15"/>
  <c r="AS140" i="15" s="1"/>
  <c r="P140" i="15"/>
  <c r="H140" i="15"/>
  <c r="F140" i="15"/>
  <c r="BH139" i="15"/>
  <c r="BG139" i="15"/>
  <c r="BF139" i="15"/>
  <c r="BE139" i="15"/>
  <c r="BD139" i="15"/>
  <c r="BC139" i="15"/>
  <c r="F139" i="15" s="1"/>
  <c r="W139" i="15"/>
  <c r="V139" i="15"/>
  <c r="AS139" i="15" s="1"/>
  <c r="P139" i="15"/>
  <c r="H139" i="15"/>
  <c r="BH138" i="15"/>
  <c r="BG138" i="15"/>
  <c r="BF138" i="15"/>
  <c r="BE138" i="15"/>
  <c r="BD138" i="15"/>
  <c r="BC138" i="15"/>
  <c r="W138" i="15"/>
  <c r="V138" i="15"/>
  <c r="AS138" i="15" s="1"/>
  <c r="P138" i="15"/>
  <c r="H138" i="15"/>
  <c r="F138" i="15"/>
  <c r="BH137" i="15"/>
  <c r="BG137" i="15"/>
  <c r="BF137" i="15"/>
  <c r="BE137" i="15"/>
  <c r="BD137" i="15"/>
  <c r="BC137" i="15"/>
  <c r="W137" i="15"/>
  <c r="V137" i="15"/>
  <c r="AS137" i="15" s="1"/>
  <c r="P137" i="15"/>
  <c r="H137" i="15"/>
  <c r="F137" i="15"/>
  <c r="BH136" i="15"/>
  <c r="BG136" i="15"/>
  <c r="BF136" i="15"/>
  <c r="BE136" i="15"/>
  <c r="BD136" i="15"/>
  <c r="BC136" i="15"/>
  <c r="F136" i="15" s="1"/>
  <c r="V136" i="15"/>
  <c r="AS136" i="15" s="1"/>
  <c r="P136" i="15"/>
  <c r="H136" i="15"/>
  <c r="BH135" i="15"/>
  <c r="BG135" i="15"/>
  <c r="BF135" i="15"/>
  <c r="BE135" i="15"/>
  <c r="BD135" i="15"/>
  <c r="BC135" i="15"/>
  <c r="W135" i="15"/>
  <c r="V135" i="15"/>
  <c r="AS135" i="15" s="1"/>
  <c r="P135" i="15"/>
  <c r="H135" i="15"/>
  <c r="F135" i="15"/>
  <c r="BH134" i="15"/>
  <c r="BG134" i="15"/>
  <c r="BF134" i="15"/>
  <c r="BE134" i="15"/>
  <c r="BD134" i="15"/>
  <c r="BC134" i="15"/>
  <c r="W134" i="15"/>
  <c r="V134" i="15"/>
  <c r="AS134" i="15" s="1"/>
  <c r="P134" i="15"/>
  <c r="H134" i="15"/>
  <c r="F134" i="15"/>
  <c r="BH133" i="15"/>
  <c r="BG133" i="15"/>
  <c r="BF133" i="15"/>
  <c r="BE133" i="15"/>
  <c r="BD133" i="15"/>
  <c r="BC133" i="15"/>
  <c r="F133" i="15" s="1"/>
  <c r="W133" i="15"/>
  <c r="V133" i="15"/>
  <c r="AS133" i="15" s="1"/>
  <c r="P133" i="15"/>
  <c r="H133" i="15"/>
  <c r="BH132" i="15"/>
  <c r="BG132" i="15"/>
  <c r="BF132" i="15"/>
  <c r="BE132" i="15"/>
  <c r="BD132" i="15"/>
  <c r="BC132" i="15"/>
  <c r="W132" i="15"/>
  <c r="V132" i="15"/>
  <c r="AS132" i="15" s="1"/>
  <c r="P132" i="15"/>
  <c r="H132" i="15"/>
  <c r="F132" i="15"/>
  <c r="BH131" i="15"/>
  <c r="BG131" i="15"/>
  <c r="BF131" i="15"/>
  <c r="BE131" i="15"/>
  <c r="BD131" i="15"/>
  <c r="BC131" i="15"/>
  <c r="W131" i="15"/>
  <c r="V131" i="15"/>
  <c r="AS131" i="15" s="1"/>
  <c r="P131" i="15"/>
  <c r="H131" i="15"/>
  <c r="F131" i="15"/>
  <c r="BH130" i="15"/>
  <c r="BG130" i="15"/>
  <c r="BF130" i="15"/>
  <c r="BE130" i="15"/>
  <c r="BD130" i="15"/>
  <c r="BC130" i="15"/>
  <c r="W130" i="15"/>
  <c r="V130" i="15"/>
  <c r="AS130" i="15" s="1"/>
  <c r="P130" i="15"/>
  <c r="H130" i="15"/>
  <c r="F130" i="15"/>
  <c r="BH129" i="15"/>
  <c r="BG129" i="15"/>
  <c r="BF129" i="15"/>
  <c r="BE129" i="15"/>
  <c r="BD129" i="15"/>
  <c r="BC129" i="15"/>
  <c r="W129" i="15"/>
  <c r="V129" i="15"/>
  <c r="AS129" i="15" s="1"/>
  <c r="P129" i="15"/>
  <c r="H129" i="15"/>
  <c r="F129" i="15"/>
  <c r="BH128" i="15"/>
  <c r="BG128" i="15"/>
  <c r="BF128" i="15"/>
  <c r="BE128" i="15"/>
  <c r="BD128" i="15"/>
  <c r="BC128" i="15"/>
  <c r="W128" i="15"/>
  <c r="V128" i="15"/>
  <c r="AS128" i="15" s="1"/>
  <c r="P128" i="15"/>
  <c r="H128" i="15"/>
  <c r="F128" i="15"/>
  <c r="BH127" i="15"/>
  <c r="BG127" i="15"/>
  <c r="BF127" i="15"/>
  <c r="BE127" i="15"/>
  <c r="BD127" i="15"/>
  <c r="BC127" i="15"/>
  <c r="W127" i="15"/>
  <c r="V127" i="15"/>
  <c r="AS127" i="15" s="1"/>
  <c r="P127" i="15"/>
  <c r="H127" i="15"/>
  <c r="F127" i="15"/>
  <c r="BH126" i="15"/>
  <c r="BG126" i="15"/>
  <c r="BF126" i="15"/>
  <c r="BE126" i="15"/>
  <c r="BD126" i="15"/>
  <c r="BC126" i="15"/>
  <c r="W126" i="15"/>
  <c r="V126" i="15"/>
  <c r="AS126" i="15" s="1"/>
  <c r="P126" i="15"/>
  <c r="H126" i="15"/>
  <c r="F126" i="15"/>
  <c r="BH125" i="15"/>
  <c r="BG125" i="15"/>
  <c r="BF125" i="15"/>
  <c r="BE125" i="15"/>
  <c r="BD125" i="15"/>
  <c r="BC125" i="15"/>
  <c r="W125" i="15"/>
  <c r="V125" i="15"/>
  <c r="AS125" i="15" s="1"/>
  <c r="P125" i="15"/>
  <c r="H125" i="15"/>
  <c r="F125" i="15"/>
  <c r="BH124" i="15"/>
  <c r="BG124" i="15"/>
  <c r="BF124" i="15"/>
  <c r="BE124" i="15"/>
  <c r="BD124" i="15"/>
  <c r="BC124" i="15"/>
  <c r="F124" i="15" s="1"/>
  <c r="W124" i="15"/>
  <c r="V124" i="15"/>
  <c r="AS124" i="15" s="1"/>
  <c r="P124" i="15"/>
  <c r="H124" i="15"/>
  <c r="BH123" i="15"/>
  <c r="BG123" i="15"/>
  <c r="BF123" i="15"/>
  <c r="BE123" i="15"/>
  <c r="BD123" i="15"/>
  <c r="BC123" i="15"/>
  <c r="W123" i="15"/>
  <c r="V123" i="15"/>
  <c r="AS123" i="15" s="1"/>
  <c r="P123" i="15"/>
  <c r="H123" i="15"/>
  <c r="F123" i="15"/>
  <c r="BH122" i="15"/>
  <c r="BG122" i="15"/>
  <c r="BF122" i="15"/>
  <c r="BE122" i="15"/>
  <c r="BD122" i="15"/>
  <c r="BC122" i="15"/>
  <c r="W122" i="15"/>
  <c r="V122" i="15"/>
  <c r="AS122" i="15" s="1"/>
  <c r="P122" i="15"/>
  <c r="H122" i="15"/>
  <c r="F122" i="15"/>
  <c r="BH121" i="15"/>
  <c r="BG121" i="15"/>
  <c r="BF121" i="15"/>
  <c r="BE121" i="15"/>
  <c r="BD121" i="15"/>
  <c r="BC121" i="15"/>
  <c r="W121" i="15"/>
  <c r="V121" i="15"/>
  <c r="AS121" i="15" s="1"/>
  <c r="P121" i="15"/>
  <c r="H121" i="15"/>
  <c r="F121" i="15"/>
  <c r="BH120" i="15"/>
  <c r="BG120" i="15"/>
  <c r="BF120" i="15"/>
  <c r="BE120" i="15"/>
  <c r="BD120" i="15"/>
  <c r="BC120" i="15"/>
  <c r="W120" i="15"/>
  <c r="V120" i="15"/>
  <c r="AS120" i="15" s="1"/>
  <c r="P120" i="15"/>
  <c r="H120" i="15"/>
  <c r="F120" i="15"/>
  <c r="BH119" i="15"/>
  <c r="BG119" i="15"/>
  <c r="BF119" i="15"/>
  <c r="BE119" i="15"/>
  <c r="BD119" i="15"/>
  <c r="BC119" i="15"/>
  <c r="W119" i="15"/>
  <c r="V119" i="15"/>
  <c r="AS119" i="15" s="1"/>
  <c r="P119" i="15"/>
  <c r="H119" i="15"/>
  <c r="F119" i="15"/>
  <c r="BH118" i="15"/>
  <c r="BG118" i="15"/>
  <c r="BF118" i="15"/>
  <c r="BE118" i="15"/>
  <c r="BD118" i="15"/>
  <c r="BC118" i="15"/>
  <c r="W118" i="15"/>
  <c r="V118" i="15"/>
  <c r="AS118" i="15" s="1"/>
  <c r="P118" i="15"/>
  <c r="H118" i="15"/>
  <c r="F118" i="15"/>
  <c r="BH117" i="15"/>
  <c r="BG117" i="15"/>
  <c r="BF117" i="15"/>
  <c r="BE117" i="15"/>
  <c r="BD117" i="15"/>
  <c r="BC117" i="15"/>
  <c r="W117" i="15"/>
  <c r="V117" i="15"/>
  <c r="AS117" i="15" s="1"/>
  <c r="P117" i="15"/>
  <c r="H117" i="15"/>
  <c r="F117" i="15"/>
  <c r="BH116" i="15"/>
  <c r="BG116" i="15"/>
  <c r="BF116" i="15"/>
  <c r="BE116" i="15"/>
  <c r="BD116" i="15"/>
  <c r="BC116" i="15"/>
  <c r="W116" i="15"/>
  <c r="V116" i="15"/>
  <c r="AS116" i="15" s="1"/>
  <c r="P116" i="15"/>
  <c r="H116" i="15"/>
  <c r="F116" i="15"/>
  <c r="BH115" i="15"/>
  <c r="BG115" i="15"/>
  <c r="BF115" i="15"/>
  <c r="BE115" i="15"/>
  <c r="BD115" i="15"/>
  <c r="BC115" i="15"/>
  <c r="V115" i="15"/>
  <c r="AS115" i="15" s="1"/>
  <c r="P115" i="15"/>
  <c r="H115" i="15"/>
  <c r="F115" i="15"/>
  <c r="BH114" i="15"/>
  <c r="BG114" i="15"/>
  <c r="BF114" i="15"/>
  <c r="BE114" i="15"/>
  <c r="BD114" i="15"/>
  <c r="BC114" i="15"/>
  <c r="W114" i="15"/>
  <c r="V114" i="15"/>
  <c r="AS114" i="15" s="1"/>
  <c r="P114" i="15"/>
  <c r="H114" i="15"/>
  <c r="F114" i="15"/>
  <c r="BH113" i="15"/>
  <c r="BG113" i="15"/>
  <c r="BF113" i="15"/>
  <c r="BE113" i="15"/>
  <c r="BD113" i="15"/>
  <c r="BC113" i="15"/>
  <c r="W113" i="15"/>
  <c r="V113" i="15"/>
  <c r="AS113" i="15" s="1"/>
  <c r="P113" i="15"/>
  <c r="H113" i="15"/>
  <c r="F113" i="15"/>
  <c r="BH112" i="15"/>
  <c r="BG112" i="15"/>
  <c r="BF112" i="15"/>
  <c r="BE112" i="15"/>
  <c r="BD112" i="15"/>
  <c r="BC112" i="15"/>
  <c r="W112" i="15"/>
  <c r="V112" i="15"/>
  <c r="AS112" i="15" s="1"/>
  <c r="P112" i="15"/>
  <c r="H112" i="15"/>
  <c r="F112" i="15"/>
  <c r="BH111" i="15"/>
  <c r="BG111" i="15"/>
  <c r="BF111" i="15"/>
  <c r="BE111" i="15"/>
  <c r="BD111" i="15"/>
  <c r="W111" i="15" s="1"/>
  <c r="BC111" i="15"/>
  <c r="F111" i="15" s="1"/>
  <c r="V111" i="15"/>
  <c r="AS111" i="15" s="1"/>
  <c r="P111" i="15"/>
  <c r="H111" i="15"/>
  <c r="AY111" i="15" s="1"/>
  <c r="BH110" i="15"/>
  <c r="BG110" i="15"/>
  <c r="BF110" i="15"/>
  <c r="BE110" i="15"/>
  <c r="BD110" i="15"/>
  <c r="BC110" i="15"/>
  <c r="W110" i="15"/>
  <c r="V110" i="15"/>
  <c r="AS110" i="15" s="1"/>
  <c r="P110" i="15"/>
  <c r="H110" i="15"/>
  <c r="F110" i="15"/>
  <c r="BH109" i="15"/>
  <c r="BG109" i="15"/>
  <c r="BF109" i="15"/>
  <c r="BE109" i="15"/>
  <c r="BD109" i="15"/>
  <c r="BC109" i="15"/>
  <c r="W109" i="15"/>
  <c r="V109" i="15"/>
  <c r="AS109" i="15" s="1"/>
  <c r="P109" i="15"/>
  <c r="H109" i="15"/>
  <c r="F109" i="15"/>
  <c r="BH108" i="15"/>
  <c r="BG108" i="15"/>
  <c r="BF108" i="15"/>
  <c r="BE108" i="15"/>
  <c r="BD108" i="15"/>
  <c r="BC108" i="15"/>
  <c r="F108" i="15" s="1"/>
  <c r="W108" i="15"/>
  <c r="V108" i="15"/>
  <c r="AS108" i="15" s="1"/>
  <c r="P108" i="15"/>
  <c r="H108" i="15"/>
  <c r="BH107" i="15"/>
  <c r="BG107" i="15"/>
  <c r="BF107" i="15"/>
  <c r="BE107" i="15"/>
  <c r="BD107" i="15"/>
  <c r="BC107" i="15"/>
  <c r="F107" i="15" s="1"/>
  <c r="W107" i="15"/>
  <c r="V107" i="15"/>
  <c r="AS107" i="15" s="1"/>
  <c r="P107" i="15"/>
  <c r="H107" i="15"/>
  <c r="BH106" i="15"/>
  <c r="BG106" i="15"/>
  <c r="BF106" i="15"/>
  <c r="BE106" i="15"/>
  <c r="BD106" i="15"/>
  <c r="BC106" i="15"/>
  <c r="W106" i="15"/>
  <c r="V106" i="15"/>
  <c r="AS106" i="15" s="1"/>
  <c r="P106" i="15"/>
  <c r="H106" i="15"/>
  <c r="F106" i="15"/>
  <c r="BH105" i="15"/>
  <c r="BG105" i="15"/>
  <c r="BF105" i="15"/>
  <c r="BE105" i="15"/>
  <c r="BD105" i="15"/>
  <c r="BC105" i="15"/>
  <c r="W105" i="15"/>
  <c r="V105" i="15"/>
  <c r="AS105" i="15" s="1"/>
  <c r="P105" i="15"/>
  <c r="H105" i="15"/>
  <c r="F105" i="15"/>
  <c r="BH104" i="15"/>
  <c r="BG104" i="15"/>
  <c r="BF104" i="15"/>
  <c r="BE104" i="15"/>
  <c r="BD104" i="15"/>
  <c r="BC104" i="15"/>
  <c r="W104" i="15"/>
  <c r="V104" i="15"/>
  <c r="AS104" i="15" s="1"/>
  <c r="P104" i="15"/>
  <c r="H104" i="15"/>
  <c r="F104" i="15"/>
  <c r="BH103" i="15"/>
  <c r="BG103" i="15"/>
  <c r="BF103" i="15"/>
  <c r="BE103" i="15"/>
  <c r="BD103" i="15"/>
  <c r="BC103" i="15"/>
  <c r="W103" i="15"/>
  <c r="V103" i="15"/>
  <c r="AS103" i="15" s="1"/>
  <c r="P103" i="15"/>
  <c r="H103" i="15"/>
  <c r="F103" i="15"/>
  <c r="BH102" i="15"/>
  <c r="BG102" i="15"/>
  <c r="BF102" i="15"/>
  <c r="BE102" i="15"/>
  <c r="BD102" i="15"/>
  <c r="BC102" i="15"/>
  <c r="W102" i="15"/>
  <c r="V102" i="15"/>
  <c r="AS102" i="15" s="1"/>
  <c r="P102" i="15"/>
  <c r="H102" i="15"/>
  <c r="F102" i="15"/>
  <c r="BH101" i="15"/>
  <c r="BG101" i="15"/>
  <c r="BF101" i="15"/>
  <c r="BE101" i="15"/>
  <c r="BD101" i="15"/>
  <c r="BC101" i="15"/>
  <c r="W101" i="15"/>
  <c r="V101" i="15"/>
  <c r="AS101" i="15" s="1"/>
  <c r="P101" i="15"/>
  <c r="H101" i="15"/>
  <c r="F101" i="15"/>
  <c r="BH100" i="15"/>
  <c r="BG100" i="15"/>
  <c r="BF100" i="15"/>
  <c r="BE100" i="15"/>
  <c r="BD100" i="15"/>
  <c r="BC100" i="15"/>
  <c r="W100" i="15"/>
  <c r="V100" i="15"/>
  <c r="AS100" i="15" s="1"/>
  <c r="P100" i="15"/>
  <c r="H100" i="15"/>
  <c r="F100" i="15"/>
  <c r="BH99" i="15"/>
  <c r="BG99" i="15"/>
  <c r="BF99" i="15"/>
  <c r="BE99" i="15"/>
  <c r="BD99" i="15"/>
  <c r="W99" i="15" s="1"/>
  <c r="BC99" i="15"/>
  <c r="F99" i="15" s="1"/>
  <c r="V99" i="15"/>
  <c r="AS99" i="15" s="1"/>
  <c r="P99" i="15"/>
  <c r="H99" i="15"/>
  <c r="BH98" i="15"/>
  <c r="BG98" i="15"/>
  <c r="BF98" i="15"/>
  <c r="BE98" i="15"/>
  <c r="BD98" i="15"/>
  <c r="W98" i="15" s="1"/>
  <c r="BC98" i="15"/>
  <c r="F98" i="15" s="1"/>
  <c r="V98" i="15"/>
  <c r="AS98" i="15" s="1"/>
  <c r="P98" i="15"/>
  <c r="H98" i="15"/>
  <c r="BH97" i="15"/>
  <c r="BG97" i="15"/>
  <c r="BF97" i="15"/>
  <c r="BE97" i="15"/>
  <c r="BD97" i="15"/>
  <c r="BC97" i="15"/>
  <c r="F97" i="15" s="1"/>
  <c r="V97" i="15"/>
  <c r="AS97" i="15" s="1"/>
  <c r="P97" i="15"/>
  <c r="H97" i="15"/>
  <c r="BH96" i="15"/>
  <c r="BG96" i="15"/>
  <c r="BF96" i="15"/>
  <c r="BE96" i="15"/>
  <c r="BD96" i="15"/>
  <c r="BC96" i="15"/>
  <c r="V96" i="15"/>
  <c r="AS96" i="15" s="1"/>
  <c r="P96" i="15"/>
  <c r="H96" i="15"/>
  <c r="F96" i="15"/>
  <c r="BH95" i="15"/>
  <c r="BG95" i="15"/>
  <c r="BF95" i="15"/>
  <c r="BE95" i="15"/>
  <c r="BD95" i="15"/>
  <c r="BC95" i="15"/>
  <c r="F95" i="15" s="1"/>
  <c r="W95" i="15"/>
  <c r="V95" i="15"/>
  <c r="AS95" i="15" s="1"/>
  <c r="P95" i="15"/>
  <c r="H95" i="15"/>
  <c r="BH94" i="15"/>
  <c r="BG94" i="15"/>
  <c r="BF94" i="15"/>
  <c r="BE94" i="15"/>
  <c r="BD94" i="15"/>
  <c r="BC94" i="15"/>
  <c r="W94" i="15"/>
  <c r="V94" i="15"/>
  <c r="AS94" i="15" s="1"/>
  <c r="P94" i="15"/>
  <c r="H94" i="15"/>
  <c r="F94" i="15"/>
  <c r="BH93" i="15"/>
  <c r="BG93" i="15"/>
  <c r="BF93" i="15"/>
  <c r="BE93" i="15"/>
  <c r="BD93" i="15"/>
  <c r="BC93" i="15"/>
  <c r="W93" i="15"/>
  <c r="V93" i="15"/>
  <c r="AS93" i="15" s="1"/>
  <c r="P93" i="15"/>
  <c r="H93" i="15"/>
  <c r="F93" i="15"/>
  <c r="BH92" i="15"/>
  <c r="BG92" i="15"/>
  <c r="BF92" i="15"/>
  <c r="BE92" i="15"/>
  <c r="BD92" i="15"/>
  <c r="BC92" i="15"/>
  <c r="F92" i="15" s="1"/>
  <c r="W92" i="15"/>
  <c r="V92" i="15"/>
  <c r="AS92" i="15" s="1"/>
  <c r="P92" i="15"/>
  <c r="H92" i="15"/>
  <c r="BH91" i="15"/>
  <c r="BG91" i="15"/>
  <c r="BF91" i="15"/>
  <c r="BE91" i="15"/>
  <c r="BD91" i="15"/>
  <c r="BC91" i="15"/>
  <c r="F91" i="15" s="1"/>
  <c r="W91" i="15"/>
  <c r="V91" i="15"/>
  <c r="AS91" i="15" s="1"/>
  <c r="P91" i="15"/>
  <c r="H91" i="15"/>
  <c r="BH90" i="15"/>
  <c r="BG90" i="15"/>
  <c r="BF90" i="15"/>
  <c r="BE90" i="15"/>
  <c r="BD90" i="15"/>
  <c r="BC90" i="15"/>
  <c r="F90" i="15" s="1"/>
  <c r="W90" i="15"/>
  <c r="V90" i="15"/>
  <c r="AS90" i="15" s="1"/>
  <c r="P90" i="15"/>
  <c r="H90" i="15"/>
  <c r="BH89" i="15"/>
  <c r="BG89" i="15"/>
  <c r="BF89" i="15"/>
  <c r="BE89" i="15"/>
  <c r="BD89" i="15"/>
  <c r="BC89" i="15"/>
  <c r="F89" i="15" s="1"/>
  <c r="W89" i="15"/>
  <c r="V89" i="15"/>
  <c r="AS89" i="15" s="1"/>
  <c r="P89" i="15"/>
  <c r="H89" i="15"/>
  <c r="BH88" i="15"/>
  <c r="BG88" i="15"/>
  <c r="BF88" i="15"/>
  <c r="BE88" i="15"/>
  <c r="BD88" i="15"/>
  <c r="BC88" i="15"/>
  <c r="F88" i="15" s="1"/>
  <c r="W88" i="15"/>
  <c r="V88" i="15"/>
  <c r="AS88" i="15" s="1"/>
  <c r="P88" i="15"/>
  <c r="H88" i="15"/>
  <c r="BH87" i="15"/>
  <c r="BG87" i="15"/>
  <c r="BF87" i="15"/>
  <c r="BE87" i="15"/>
  <c r="BD87" i="15"/>
  <c r="BC87" i="15"/>
  <c r="W87" i="15"/>
  <c r="V87" i="15"/>
  <c r="AS87" i="15" s="1"/>
  <c r="P87" i="15"/>
  <c r="H87" i="15"/>
  <c r="F87" i="15"/>
  <c r="BH86" i="15"/>
  <c r="BG86" i="15"/>
  <c r="BF86" i="15"/>
  <c r="BE86" i="15"/>
  <c r="BD86" i="15"/>
  <c r="BC86" i="15"/>
  <c r="F86" i="15" s="1"/>
  <c r="W86" i="15"/>
  <c r="V86" i="15"/>
  <c r="AS86" i="15" s="1"/>
  <c r="P86" i="15"/>
  <c r="H86" i="15"/>
  <c r="BH85" i="15"/>
  <c r="BG85" i="15"/>
  <c r="BF85" i="15"/>
  <c r="BE85" i="15"/>
  <c r="BD85" i="15"/>
  <c r="BC85" i="15"/>
  <c r="F85" i="15" s="1"/>
  <c r="W85" i="15"/>
  <c r="V85" i="15"/>
  <c r="AS85" i="15" s="1"/>
  <c r="P85" i="15"/>
  <c r="H85" i="15"/>
  <c r="BH84" i="15"/>
  <c r="BG84" i="15"/>
  <c r="BF84" i="15"/>
  <c r="BE84" i="15"/>
  <c r="BD84" i="15"/>
  <c r="BC84" i="15"/>
  <c r="W84" i="15"/>
  <c r="V84" i="15"/>
  <c r="AS84" i="15" s="1"/>
  <c r="P84" i="15"/>
  <c r="H84" i="15"/>
  <c r="F84" i="15"/>
  <c r="BH83" i="15"/>
  <c r="BG83" i="15"/>
  <c r="BF83" i="15"/>
  <c r="BE83" i="15"/>
  <c r="BD83" i="15"/>
  <c r="BC83" i="15"/>
  <c r="W83" i="15"/>
  <c r="V83" i="15"/>
  <c r="AS83" i="15" s="1"/>
  <c r="P83" i="15"/>
  <c r="H83" i="15"/>
  <c r="F83" i="15"/>
  <c r="BH82" i="15"/>
  <c r="BG82" i="15"/>
  <c r="BF82" i="15"/>
  <c r="BE82" i="15"/>
  <c r="BD82" i="15"/>
  <c r="BC82" i="15"/>
  <c r="W82" i="15"/>
  <c r="V82" i="15"/>
  <c r="AS82" i="15" s="1"/>
  <c r="P82" i="15"/>
  <c r="H82" i="15"/>
  <c r="F82" i="15"/>
  <c r="BH81" i="15"/>
  <c r="BG81" i="15"/>
  <c r="BF81" i="15"/>
  <c r="BE81" i="15"/>
  <c r="BD81" i="15"/>
  <c r="BC81" i="15"/>
  <c r="F81" i="15" s="1"/>
  <c r="W81" i="15"/>
  <c r="V81" i="15"/>
  <c r="AS81" i="15" s="1"/>
  <c r="P81" i="15"/>
  <c r="H81" i="15"/>
  <c r="BH80" i="15"/>
  <c r="BG80" i="15"/>
  <c r="BF80" i="15"/>
  <c r="BE80" i="15"/>
  <c r="BD80" i="15"/>
  <c r="W80" i="15" s="1"/>
  <c r="BC80" i="15"/>
  <c r="V80" i="15"/>
  <c r="AS80" i="15" s="1"/>
  <c r="P80" i="15"/>
  <c r="H80" i="15"/>
  <c r="F80" i="15"/>
  <c r="BH79" i="15"/>
  <c r="BG79" i="15"/>
  <c r="BF79" i="15"/>
  <c r="BE79" i="15"/>
  <c r="BD79" i="15"/>
  <c r="BC79" i="15"/>
  <c r="W79" i="15"/>
  <c r="V79" i="15"/>
  <c r="AS79" i="15" s="1"/>
  <c r="P79" i="15"/>
  <c r="H79" i="15"/>
  <c r="F79" i="15"/>
  <c r="BH78" i="15"/>
  <c r="BG78" i="15"/>
  <c r="BF78" i="15"/>
  <c r="BE78" i="15"/>
  <c r="BD78" i="15"/>
  <c r="BC78" i="15"/>
  <c r="F78" i="15" s="1"/>
  <c r="W78" i="15"/>
  <c r="V78" i="15"/>
  <c r="AS78" i="15" s="1"/>
  <c r="P78" i="15"/>
  <c r="H78" i="15"/>
  <c r="BH77" i="15"/>
  <c r="BG77" i="15"/>
  <c r="BF77" i="15"/>
  <c r="BE77" i="15"/>
  <c r="BD77" i="15"/>
  <c r="W77" i="15" s="1"/>
  <c r="BC77" i="15"/>
  <c r="F77" i="15" s="1"/>
  <c r="V77" i="15"/>
  <c r="AS77" i="15" s="1"/>
  <c r="P77" i="15"/>
  <c r="H77" i="15"/>
  <c r="BH76" i="15"/>
  <c r="BG76" i="15"/>
  <c r="BF76" i="15"/>
  <c r="BE76" i="15"/>
  <c r="BD76" i="15"/>
  <c r="BC76" i="15"/>
  <c r="F76" i="15" s="1"/>
  <c r="W76" i="15"/>
  <c r="V76" i="15"/>
  <c r="AS76" i="15" s="1"/>
  <c r="P76" i="15"/>
  <c r="H76" i="15"/>
  <c r="BH75" i="15"/>
  <c r="BG75" i="15"/>
  <c r="BF75" i="15"/>
  <c r="BE75" i="15"/>
  <c r="W75" i="15" s="1"/>
  <c r="BD75" i="15"/>
  <c r="BC75" i="15"/>
  <c r="F75" i="15" s="1"/>
  <c r="V75" i="15"/>
  <c r="AS75" i="15" s="1"/>
  <c r="P75" i="15"/>
  <c r="H75" i="15"/>
  <c r="BH74" i="15"/>
  <c r="BG74" i="15"/>
  <c r="BF74" i="15"/>
  <c r="BE74" i="15"/>
  <c r="BD74" i="15"/>
  <c r="BC74" i="15"/>
  <c r="F74" i="15" s="1"/>
  <c r="W74" i="15"/>
  <c r="V74" i="15"/>
  <c r="AS74" i="15" s="1"/>
  <c r="P74" i="15"/>
  <c r="H74" i="15"/>
  <c r="BH73" i="15"/>
  <c r="BG73" i="15"/>
  <c r="BF73" i="15"/>
  <c r="BE73" i="15"/>
  <c r="BD73" i="15"/>
  <c r="W73" i="15" s="1"/>
  <c r="BC73" i="15"/>
  <c r="F73" i="15" s="1"/>
  <c r="V73" i="15"/>
  <c r="AS73" i="15" s="1"/>
  <c r="P73" i="15"/>
  <c r="H73" i="15"/>
  <c r="BH72" i="15"/>
  <c r="BG72" i="15"/>
  <c r="BF72" i="15"/>
  <c r="BE72" i="15"/>
  <c r="BD72" i="15"/>
  <c r="BC72" i="15"/>
  <c r="F72" i="15" s="1"/>
  <c r="W72" i="15"/>
  <c r="V72" i="15"/>
  <c r="AS72" i="15" s="1"/>
  <c r="P72" i="15"/>
  <c r="H72" i="15"/>
  <c r="BH71" i="15"/>
  <c r="BG71" i="15"/>
  <c r="BF71" i="15"/>
  <c r="BE71" i="15"/>
  <c r="BD71" i="15"/>
  <c r="BC71" i="15"/>
  <c r="W71" i="15"/>
  <c r="V71" i="15"/>
  <c r="AS71" i="15" s="1"/>
  <c r="P71" i="15"/>
  <c r="H71" i="15"/>
  <c r="F71" i="15"/>
  <c r="BH182" i="15"/>
  <c r="BG182" i="15"/>
  <c r="BF182" i="15"/>
  <c r="BE182" i="15"/>
  <c r="BD182" i="15"/>
  <c r="BC182" i="15"/>
  <c r="W182" i="15"/>
  <c r="V182" i="15"/>
  <c r="AS182" i="15" s="1"/>
  <c r="P182" i="15"/>
  <c r="H182" i="15"/>
  <c r="F182" i="15"/>
  <c r="BH181" i="15"/>
  <c r="BG181" i="15"/>
  <c r="BF181" i="15"/>
  <c r="BE181" i="15"/>
  <c r="BD181" i="15"/>
  <c r="BC181" i="15"/>
  <c r="W181" i="15"/>
  <c r="V181" i="15"/>
  <c r="AS181" i="15" s="1"/>
  <c r="P181" i="15"/>
  <c r="H181" i="15"/>
  <c r="F181" i="15"/>
  <c r="BH180" i="15"/>
  <c r="BG180" i="15"/>
  <c r="BF180" i="15"/>
  <c r="BE180" i="15"/>
  <c r="BD180" i="15"/>
  <c r="BC180" i="15"/>
  <c r="W180" i="15"/>
  <c r="V180" i="15"/>
  <c r="AS180" i="15" s="1"/>
  <c r="P180" i="15"/>
  <c r="H180" i="15"/>
  <c r="F180" i="15"/>
  <c r="BH179" i="15"/>
  <c r="BG179" i="15"/>
  <c r="BF179" i="15"/>
  <c r="BE179" i="15"/>
  <c r="BD179" i="15"/>
  <c r="BC179" i="15"/>
  <c r="W179" i="15"/>
  <c r="V179" i="15"/>
  <c r="AS179" i="15" s="1"/>
  <c r="P179" i="15"/>
  <c r="H179" i="15"/>
  <c r="F179" i="15"/>
  <c r="BH178" i="15"/>
  <c r="BG178" i="15"/>
  <c r="BF178" i="15"/>
  <c r="BE178" i="15"/>
  <c r="BD178" i="15"/>
  <c r="W178" i="15" s="1"/>
  <c r="BC178" i="15"/>
  <c r="F178" i="15" s="1"/>
  <c r="V178" i="15"/>
  <c r="AS178" i="15" s="1"/>
  <c r="P178" i="15"/>
  <c r="H178" i="15"/>
  <c r="BH177" i="15"/>
  <c r="BG177" i="15"/>
  <c r="BF177" i="15"/>
  <c r="BE177" i="15"/>
  <c r="BD177" i="15"/>
  <c r="BC177" i="15"/>
  <c r="W177" i="15"/>
  <c r="V177" i="15"/>
  <c r="AS177" i="15" s="1"/>
  <c r="P177" i="15"/>
  <c r="H177" i="15"/>
  <c r="F177" i="15"/>
  <c r="BH176" i="15"/>
  <c r="BG176" i="15"/>
  <c r="BF176" i="15"/>
  <c r="BE176" i="15"/>
  <c r="BD176" i="15"/>
  <c r="BC176" i="15"/>
  <c r="W176" i="15"/>
  <c r="V176" i="15"/>
  <c r="AS176" i="15" s="1"/>
  <c r="P176" i="15"/>
  <c r="H176" i="15"/>
  <c r="F176" i="15"/>
  <c r="BH175" i="15"/>
  <c r="BG175" i="15"/>
  <c r="BF175" i="15"/>
  <c r="BE175" i="15"/>
  <c r="BD175" i="15"/>
  <c r="W175" i="15" s="1"/>
  <c r="BC175" i="15"/>
  <c r="F175" i="15" s="1"/>
  <c r="V175" i="15"/>
  <c r="AS175" i="15" s="1"/>
  <c r="P175" i="15"/>
  <c r="H175" i="15"/>
  <c r="BH70" i="15"/>
  <c r="BG70" i="15"/>
  <c r="BF70" i="15"/>
  <c r="BE70" i="15"/>
  <c r="BD70" i="15"/>
  <c r="W70" i="15" s="1"/>
  <c r="BC70" i="15"/>
  <c r="F70" i="15" s="1"/>
  <c r="V70" i="15"/>
  <c r="AS70" i="15" s="1"/>
  <c r="P70" i="15"/>
  <c r="H70" i="15"/>
  <c r="BH69" i="15"/>
  <c r="BG69" i="15"/>
  <c r="BF69" i="15"/>
  <c r="BE69" i="15"/>
  <c r="BD69" i="15"/>
  <c r="BC69" i="15"/>
  <c r="V69" i="15"/>
  <c r="AS69" i="15" s="1"/>
  <c r="P69" i="15"/>
  <c r="H69" i="15"/>
  <c r="F69" i="15"/>
  <c r="BH68" i="15"/>
  <c r="BG68" i="15"/>
  <c r="BF68" i="15"/>
  <c r="BE68" i="15"/>
  <c r="BD68" i="15"/>
  <c r="BC68" i="15"/>
  <c r="W68" i="15"/>
  <c r="V68" i="15"/>
  <c r="AS68" i="15" s="1"/>
  <c r="P68" i="15"/>
  <c r="H68" i="15"/>
  <c r="F68" i="15"/>
  <c r="BH67" i="15"/>
  <c r="BG67" i="15"/>
  <c r="BF67" i="15"/>
  <c r="BE67" i="15"/>
  <c r="BD67" i="15"/>
  <c r="BC67" i="15"/>
  <c r="W67" i="15"/>
  <c r="V67" i="15"/>
  <c r="AS67" i="15" s="1"/>
  <c r="P67" i="15"/>
  <c r="H67" i="15"/>
  <c r="F67" i="15"/>
  <c r="BH66" i="15"/>
  <c r="BG66" i="15"/>
  <c r="BF66" i="15"/>
  <c r="BE66" i="15"/>
  <c r="BD66" i="15"/>
  <c r="BC66" i="15"/>
  <c r="W66" i="15"/>
  <c r="V66" i="15"/>
  <c r="AS66" i="15" s="1"/>
  <c r="P66" i="15"/>
  <c r="H66" i="15"/>
  <c r="F66" i="15"/>
  <c r="BH65" i="15"/>
  <c r="BG65" i="15"/>
  <c r="BF65" i="15"/>
  <c r="BE65" i="15"/>
  <c r="BD65" i="15"/>
  <c r="W65" i="15" s="1"/>
  <c r="BC65" i="15"/>
  <c r="F65" i="15" s="1"/>
  <c r="V65" i="15"/>
  <c r="AS65" i="15" s="1"/>
  <c r="P65" i="15"/>
  <c r="H65" i="15"/>
  <c r="BH64" i="15"/>
  <c r="BG64" i="15"/>
  <c r="BF64" i="15"/>
  <c r="BE64" i="15"/>
  <c r="BD64" i="15"/>
  <c r="BC64" i="15"/>
  <c r="W64" i="15"/>
  <c r="V64" i="15"/>
  <c r="AS64" i="15" s="1"/>
  <c r="P64" i="15"/>
  <c r="H64" i="15"/>
  <c r="F64" i="15"/>
  <c r="BH63" i="15"/>
  <c r="BG63" i="15"/>
  <c r="BF63" i="15"/>
  <c r="BE63" i="15"/>
  <c r="BD63" i="15"/>
  <c r="BC63" i="15"/>
  <c r="W63" i="15"/>
  <c r="V63" i="15"/>
  <c r="AS63" i="15" s="1"/>
  <c r="P63" i="15"/>
  <c r="H63" i="15"/>
  <c r="F63" i="15"/>
  <c r="BH62" i="15"/>
  <c r="BG62" i="15"/>
  <c r="BF62" i="15"/>
  <c r="BE62" i="15"/>
  <c r="BD62" i="15"/>
  <c r="BC62" i="15"/>
  <c r="F62" i="15" s="1"/>
  <c r="W62" i="15"/>
  <c r="V62" i="15"/>
  <c r="AS62" i="15" s="1"/>
  <c r="P62" i="15"/>
  <c r="H62" i="15"/>
  <c r="L67" i="26"/>
  <c r="K67" i="26"/>
  <c r="I67" i="26"/>
  <c r="L66" i="26"/>
  <c r="K66" i="26"/>
  <c r="I66" i="26"/>
  <c r="L65" i="26"/>
  <c r="K65" i="26"/>
  <c r="I65" i="26"/>
  <c r="L64" i="26"/>
  <c r="K64" i="26"/>
  <c r="I64" i="26"/>
  <c r="L63" i="26"/>
  <c r="K63" i="26"/>
  <c r="I63" i="26"/>
  <c r="L62" i="26"/>
  <c r="K62" i="26"/>
  <c r="I62" i="26"/>
  <c r="L61" i="26"/>
  <c r="K61" i="26"/>
  <c r="I61" i="26"/>
  <c r="L60" i="26"/>
  <c r="K60" i="26"/>
  <c r="I60" i="26"/>
  <c r="L59" i="26"/>
  <c r="K59" i="26"/>
  <c r="I59" i="26"/>
  <c r="L58" i="26"/>
  <c r="K58" i="26"/>
  <c r="I58" i="26"/>
  <c r="L57" i="26"/>
  <c r="K57" i="26"/>
  <c r="I57" i="26"/>
  <c r="L56" i="26"/>
  <c r="K56" i="26"/>
  <c r="I56" i="26"/>
  <c r="L55" i="26"/>
  <c r="K55" i="26"/>
  <c r="I55" i="26"/>
  <c r="L54" i="26"/>
  <c r="K54" i="26"/>
  <c r="I54" i="26"/>
  <c r="L53" i="26"/>
  <c r="K53" i="26"/>
  <c r="I53" i="26"/>
  <c r="L52" i="26"/>
  <c r="K52" i="26"/>
  <c r="I52" i="26"/>
  <c r="L51" i="26"/>
  <c r="K51" i="26"/>
  <c r="I51" i="26"/>
  <c r="L50" i="26"/>
  <c r="K50" i="26"/>
  <c r="I50" i="26"/>
  <c r="L49" i="26"/>
  <c r="K49" i="26"/>
  <c r="I49" i="26"/>
  <c r="L48" i="26"/>
  <c r="K48" i="26"/>
  <c r="I48" i="26"/>
  <c r="L47" i="26"/>
  <c r="K47" i="26"/>
  <c r="I47" i="26"/>
  <c r="L46" i="26"/>
  <c r="K46" i="26"/>
  <c r="I46" i="26"/>
  <c r="L45" i="26"/>
  <c r="K45" i="26"/>
  <c r="I45" i="26"/>
  <c r="L44" i="26"/>
  <c r="K44" i="26"/>
  <c r="I44" i="26"/>
  <c r="L43" i="26"/>
  <c r="K43" i="26"/>
  <c r="I43" i="26"/>
  <c r="L42" i="26"/>
  <c r="K42" i="26"/>
  <c r="I42" i="26"/>
  <c r="L41" i="26"/>
  <c r="K41" i="26"/>
  <c r="I41" i="26"/>
  <c r="L40" i="26"/>
  <c r="K40" i="26"/>
  <c r="I40" i="26"/>
  <c r="L39" i="26"/>
  <c r="K39" i="26"/>
  <c r="I39" i="26"/>
  <c r="L81" i="26"/>
  <c r="K81" i="26"/>
  <c r="I81" i="26"/>
  <c r="L80" i="26"/>
  <c r="K80" i="26"/>
  <c r="I80" i="26"/>
  <c r="L79" i="26"/>
  <c r="K79" i="26"/>
  <c r="I79" i="26"/>
  <c r="L78" i="26"/>
  <c r="K78" i="26"/>
  <c r="I78" i="26"/>
  <c r="L77" i="26"/>
  <c r="K77" i="26"/>
  <c r="I77" i="26"/>
  <c r="L76" i="26"/>
  <c r="K76" i="26"/>
  <c r="I76" i="26"/>
  <c r="L75" i="26"/>
  <c r="K75" i="26"/>
  <c r="I75" i="26"/>
  <c r="L74" i="26"/>
  <c r="K74" i="26"/>
  <c r="I74" i="26"/>
  <c r="L73" i="26"/>
  <c r="K73" i="26"/>
  <c r="I73" i="26"/>
  <c r="L72" i="26"/>
  <c r="K72" i="26"/>
  <c r="I72" i="26"/>
  <c r="L71" i="26"/>
  <c r="K71" i="26"/>
  <c r="I71" i="26"/>
  <c r="L70" i="26"/>
  <c r="K70" i="26"/>
  <c r="I70" i="26"/>
  <c r="L69" i="26"/>
  <c r="K69" i="26"/>
  <c r="I69" i="26"/>
  <c r="L68" i="26"/>
  <c r="K68" i="26"/>
  <c r="I68" i="26"/>
  <c r="L38" i="26"/>
  <c r="K38" i="26"/>
  <c r="I38" i="26"/>
  <c r="L37" i="26"/>
  <c r="K37" i="26"/>
  <c r="I37" i="26"/>
  <c r="L89" i="26"/>
  <c r="K89" i="26"/>
  <c r="I89" i="26"/>
  <c r="L88" i="26"/>
  <c r="K88" i="26"/>
  <c r="I88" i="26"/>
  <c r="L87" i="26"/>
  <c r="K87" i="26"/>
  <c r="I87" i="26"/>
  <c r="L86" i="26"/>
  <c r="K86" i="26"/>
  <c r="I86" i="26"/>
  <c r="L85" i="26"/>
  <c r="K85" i="26"/>
  <c r="I85" i="26"/>
  <c r="L84" i="26"/>
  <c r="K84" i="26"/>
  <c r="I84" i="26"/>
  <c r="L83" i="26"/>
  <c r="K83" i="26"/>
  <c r="I83" i="26"/>
  <c r="L82" i="26"/>
  <c r="K82" i="26"/>
  <c r="I82" i="26"/>
  <c r="AF804" i="15"/>
  <c r="AE801" i="15"/>
  <c r="AG805" i="15"/>
  <c r="AF805" i="15"/>
  <c r="AE805" i="15"/>
  <c r="AG804" i="15"/>
  <c r="AE804" i="15"/>
  <c r="AG803" i="15"/>
  <c r="AF803" i="15"/>
  <c r="AE803" i="15"/>
  <c r="AG802" i="15"/>
  <c r="AF802" i="15"/>
  <c r="AE802" i="15"/>
  <c r="AG801" i="15"/>
  <c r="AF801" i="15"/>
  <c r="AG800" i="15"/>
  <c r="AF800" i="15"/>
  <c r="AE800" i="15"/>
  <c r="AG799" i="15"/>
  <c r="AF799" i="15"/>
  <c r="AE799" i="15"/>
  <c r="AG798" i="15"/>
  <c r="AF798" i="15"/>
  <c r="AE798" i="15"/>
  <c r="AG797" i="15"/>
  <c r="AF797" i="15"/>
  <c r="AE797" i="15"/>
  <c r="AG796" i="15"/>
  <c r="AF796" i="15"/>
  <c r="AE796" i="15"/>
  <c r="AD805" i="15"/>
  <c r="AC805" i="15"/>
  <c r="AB805" i="15"/>
  <c r="AD804" i="15"/>
  <c r="AC804" i="15"/>
  <c r="AB804" i="15"/>
  <c r="AD803" i="15"/>
  <c r="AC803" i="15"/>
  <c r="AB803" i="15"/>
  <c r="AD802" i="15"/>
  <c r="AC802" i="15"/>
  <c r="AB802" i="15"/>
  <c r="AD801" i="15"/>
  <c r="AC801" i="15"/>
  <c r="AB801" i="15"/>
  <c r="AD800" i="15"/>
  <c r="AC800" i="15"/>
  <c r="AB800" i="15"/>
  <c r="AD799" i="15"/>
  <c r="AC799" i="15"/>
  <c r="AB799" i="15"/>
  <c r="AD798" i="15"/>
  <c r="AC798" i="15"/>
  <c r="AB798" i="15"/>
  <c r="AD797" i="15"/>
  <c r="AC797" i="15"/>
  <c r="AB797" i="15"/>
  <c r="AD796" i="15"/>
  <c r="AC796" i="15"/>
  <c r="AB796" i="15"/>
  <c r="Z804" i="15"/>
  <c r="AA805" i="15"/>
  <c r="Z805" i="15"/>
  <c r="Y805" i="15"/>
  <c r="AA804" i="15"/>
  <c r="Y804" i="15"/>
  <c r="AA803" i="15"/>
  <c r="Z803" i="15"/>
  <c r="Y803" i="15"/>
  <c r="AA802" i="15"/>
  <c r="Z802" i="15"/>
  <c r="Y802" i="15"/>
  <c r="AA801" i="15"/>
  <c r="Z801" i="15"/>
  <c r="Y801" i="15"/>
  <c r="AA800" i="15"/>
  <c r="Z800" i="15"/>
  <c r="Y800" i="15"/>
  <c r="AA799" i="15"/>
  <c r="Z799" i="15"/>
  <c r="Y799" i="15"/>
  <c r="AA798" i="15"/>
  <c r="Z798" i="15"/>
  <c r="Y798" i="15"/>
  <c r="AA797" i="15"/>
  <c r="Z797" i="15"/>
  <c r="Y797" i="15"/>
  <c r="AA796" i="15"/>
  <c r="Z796" i="15"/>
  <c r="Y796" i="15"/>
  <c r="X805" i="15"/>
  <c r="W805" i="15"/>
  <c r="V805" i="15"/>
  <c r="X804" i="15"/>
  <c r="W804" i="15"/>
  <c r="V804" i="15"/>
  <c r="X803" i="15"/>
  <c r="W803" i="15"/>
  <c r="V803" i="15"/>
  <c r="X802" i="15"/>
  <c r="W802" i="15"/>
  <c r="V802" i="15"/>
  <c r="X801" i="15"/>
  <c r="W801" i="15"/>
  <c r="V801" i="15"/>
  <c r="X800" i="15"/>
  <c r="W800" i="15"/>
  <c r="V800" i="15"/>
  <c r="X799" i="15"/>
  <c r="W799" i="15"/>
  <c r="V799" i="15"/>
  <c r="X798" i="15"/>
  <c r="W798" i="15"/>
  <c r="V798" i="15"/>
  <c r="X797" i="15"/>
  <c r="W797" i="15"/>
  <c r="V797" i="15"/>
  <c r="X796" i="15"/>
  <c r="W796" i="15"/>
  <c r="V796" i="15"/>
  <c r="U805" i="15"/>
  <c r="T805" i="15"/>
  <c r="S805" i="15"/>
  <c r="U804" i="15"/>
  <c r="T804" i="15"/>
  <c r="S804" i="15"/>
  <c r="U803" i="15"/>
  <c r="T803" i="15"/>
  <c r="S803" i="15"/>
  <c r="U802" i="15"/>
  <c r="T802" i="15"/>
  <c r="S802" i="15"/>
  <c r="U801" i="15"/>
  <c r="T801" i="15"/>
  <c r="S801" i="15"/>
  <c r="U800" i="15"/>
  <c r="T800" i="15"/>
  <c r="S800" i="15"/>
  <c r="U799" i="15"/>
  <c r="T799" i="15"/>
  <c r="S799" i="15"/>
  <c r="U798" i="15"/>
  <c r="T798" i="15"/>
  <c r="S798" i="15"/>
  <c r="U797" i="15"/>
  <c r="T797" i="15"/>
  <c r="S797" i="15"/>
  <c r="U796" i="15"/>
  <c r="T796" i="15"/>
  <c r="S796" i="15"/>
  <c r="R805" i="15"/>
  <c r="Q805" i="15"/>
  <c r="P805" i="15"/>
  <c r="R804" i="15"/>
  <c r="Q804" i="15"/>
  <c r="P804" i="15"/>
  <c r="R803" i="15"/>
  <c r="Q803" i="15"/>
  <c r="P803" i="15"/>
  <c r="R802" i="15"/>
  <c r="Q802" i="15"/>
  <c r="P802" i="15"/>
  <c r="R801" i="15"/>
  <c r="Q801" i="15"/>
  <c r="P801" i="15"/>
  <c r="R800" i="15"/>
  <c r="Q800" i="15"/>
  <c r="P800" i="15"/>
  <c r="R799" i="15"/>
  <c r="Q799" i="15"/>
  <c r="P799" i="15"/>
  <c r="R798" i="15"/>
  <c r="Q798" i="15"/>
  <c r="P798" i="15"/>
  <c r="R797" i="15"/>
  <c r="Q797" i="15"/>
  <c r="P797" i="15"/>
  <c r="R796" i="15"/>
  <c r="Q796" i="15"/>
  <c r="P796" i="15"/>
  <c r="O805" i="15"/>
  <c r="N805" i="15"/>
  <c r="M805" i="15"/>
  <c r="O804" i="15"/>
  <c r="N804" i="15"/>
  <c r="M804" i="15"/>
  <c r="O803" i="15"/>
  <c r="N803" i="15"/>
  <c r="M803" i="15"/>
  <c r="O802" i="15"/>
  <c r="N802" i="15"/>
  <c r="M802" i="15"/>
  <c r="O801" i="15"/>
  <c r="N801" i="15"/>
  <c r="M801" i="15"/>
  <c r="O800" i="15"/>
  <c r="N800" i="15"/>
  <c r="M800" i="15"/>
  <c r="O799" i="15"/>
  <c r="N799" i="15"/>
  <c r="M799" i="15"/>
  <c r="O798" i="15"/>
  <c r="N798" i="15"/>
  <c r="M798" i="15"/>
  <c r="O797" i="15"/>
  <c r="N797" i="15"/>
  <c r="M797" i="15"/>
  <c r="O796" i="15"/>
  <c r="N796" i="15"/>
  <c r="M796" i="15"/>
  <c r="L805" i="15"/>
  <c r="K805" i="15"/>
  <c r="J805" i="15"/>
  <c r="L804" i="15"/>
  <c r="K804" i="15"/>
  <c r="J804" i="15"/>
  <c r="L803" i="15"/>
  <c r="K803" i="15"/>
  <c r="J803" i="15"/>
  <c r="L802" i="15"/>
  <c r="K802" i="15"/>
  <c r="J802" i="15"/>
  <c r="L801" i="15"/>
  <c r="K801" i="15"/>
  <c r="J801" i="15"/>
  <c r="L800" i="15"/>
  <c r="K800" i="15"/>
  <c r="J800" i="15"/>
  <c r="L799" i="15"/>
  <c r="K799" i="15"/>
  <c r="J799" i="15"/>
  <c r="L798" i="15"/>
  <c r="K798" i="15"/>
  <c r="J798" i="15"/>
  <c r="L797" i="15"/>
  <c r="K797" i="15"/>
  <c r="J797" i="15"/>
  <c r="L796" i="15"/>
  <c r="K796" i="15"/>
  <c r="J796" i="15"/>
  <c r="I805" i="15"/>
  <c r="H805" i="15"/>
  <c r="G805" i="15"/>
  <c r="I804" i="15"/>
  <c r="H804" i="15"/>
  <c r="G804" i="15"/>
  <c r="I803" i="15"/>
  <c r="H803" i="15"/>
  <c r="G803" i="15"/>
  <c r="I802" i="15"/>
  <c r="H802" i="15"/>
  <c r="G802" i="15"/>
  <c r="I801" i="15"/>
  <c r="H801" i="15"/>
  <c r="G801" i="15"/>
  <c r="I800" i="15"/>
  <c r="H800" i="15"/>
  <c r="G800" i="15"/>
  <c r="I799" i="15"/>
  <c r="H799" i="15"/>
  <c r="G799" i="15"/>
  <c r="I798" i="15"/>
  <c r="H798" i="15"/>
  <c r="G798" i="15"/>
  <c r="I797" i="15"/>
  <c r="H797" i="15"/>
  <c r="G797" i="15"/>
  <c r="I796" i="15"/>
  <c r="H796" i="15"/>
  <c r="G796" i="15"/>
  <c r="F803" i="15"/>
  <c r="F805" i="15"/>
  <c r="F804" i="15"/>
  <c r="F802" i="15"/>
  <c r="F801" i="15"/>
  <c r="F800" i="15"/>
  <c r="F799" i="15"/>
  <c r="F798" i="15"/>
  <c r="F797" i="15"/>
  <c r="F796" i="15"/>
  <c r="E805" i="15"/>
  <c r="E804" i="15"/>
  <c r="E803" i="15"/>
  <c r="E802" i="15"/>
  <c r="E801" i="15"/>
  <c r="E800" i="15"/>
  <c r="E799" i="15"/>
  <c r="E798" i="15"/>
  <c r="E797" i="15"/>
  <c r="E796" i="15"/>
  <c r="D805" i="15"/>
  <c r="D804" i="15"/>
  <c r="D803" i="15"/>
  <c r="D802" i="15"/>
  <c r="D801" i="15"/>
  <c r="D800" i="15"/>
  <c r="D799" i="15"/>
  <c r="D798" i="15"/>
  <c r="D797" i="15"/>
  <c r="D796" i="15"/>
  <c r="AG786" i="15"/>
  <c r="AF785" i="15"/>
  <c r="AE781" i="15"/>
  <c r="AF786" i="15"/>
  <c r="AE786" i="15"/>
  <c r="AG785" i="15"/>
  <c r="AE785" i="15"/>
  <c r="AG784" i="15"/>
  <c r="AF784" i="15"/>
  <c r="AE784" i="15"/>
  <c r="AG783" i="15"/>
  <c r="AF783" i="15"/>
  <c r="AE783" i="15"/>
  <c r="AG782" i="15"/>
  <c r="AF782" i="15"/>
  <c r="AE782" i="15"/>
  <c r="AG781" i="15"/>
  <c r="AF781" i="15"/>
  <c r="AG780" i="15"/>
  <c r="AF780" i="15"/>
  <c r="AE780" i="15"/>
  <c r="AG779" i="15"/>
  <c r="AF779" i="15"/>
  <c r="AE779" i="15"/>
  <c r="AG778" i="15"/>
  <c r="AF778" i="15"/>
  <c r="AE778" i="15"/>
  <c r="AG777" i="15"/>
  <c r="AF777" i="15"/>
  <c r="AE777" i="15"/>
  <c r="AD786" i="15"/>
  <c r="AC786" i="15"/>
  <c r="AB786" i="15"/>
  <c r="AD785" i="15"/>
  <c r="AC785" i="15"/>
  <c r="AB785" i="15"/>
  <c r="AD784" i="15"/>
  <c r="AC784" i="15"/>
  <c r="AB784" i="15"/>
  <c r="AD783" i="15"/>
  <c r="AC783" i="15"/>
  <c r="AB783" i="15"/>
  <c r="AD782" i="15"/>
  <c r="AC782" i="15"/>
  <c r="AB782" i="15"/>
  <c r="AD781" i="15"/>
  <c r="AC781" i="15"/>
  <c r="AB781" i="15"/>
  <c r="AD780" i="15"/>
  <c r="AC780" i="15"/>
  <c r="AB780" i="15"/>
  <c r="AD779" i="15"/>
  <c r="AC779" i="15"/>
  <c r="AB779" i="15"/>
  <c r="AD778" i="15"/>
  <c r="AC778" i="15"/>
  <c r="AB778" i="15"/>
  <c r="AD777" i="15"/>
  <c r="AC777" i="15"/>
  <c r="AB777" i="15"/>
  <c r="AA786" i="15"/>
  <c r="Z786" i="15"/>
  <c r="Y786" i="15"/>
  <c r="AA785" i="15"/>
  <c r="Z785" i="15"/>
  <c r="Y785" i="15"/>
  <c r="AA784" i="15"/>
  <c r="Z784" i="15"/>
  <c r="Y784" i="15"/>
  <c r="AA783" i="15"/>
  <c r="Z783" i="15"/>
  <c r="Y783" i="15"/>
  <c r="AA782" i="15"/>
  <c r="Z782" i="15"/>
  <c r="Y782" i="15"/>
  <c r="AA781" i="15"/>
  <c r="Z781" i="15"/>
  <c r="Y781" i="15"/>
  <c r="AA780" i="15"/>
  <c r="Z780" i="15"/>
  <c r="Y780" i="15"/>
  <c r="AA779" i="15"/>
  <c r="Z779" i="15"/>
  <c r="Y779" i="15"/>
  <c r="AA778" i="15"/>
  <c r="Z778" i="15"/>
  <c r="Y778" i="15"/>
  <c r="AA777" i="15"/>
  <c r="Z777" i="15"/>
  <c r="Y777" i="15"/>
  <c r="X786" i="15"/>
  <c r="W786" i="15"/>
  <c r="V786" i="15"/>
  <c r="X785" i="15"/>
  <c r="W785" i="15"/>
  <c r="V785" i="15"/>
  <c r="X784" i="15"/>
  <c r="W784" i="15"/>
  <c r="V784" i="15"/>
  <c r="X783" i="15"/>
  <c r="W783" i="15"/>
  <c r="V783" i="15"/>
  <c r="X782" i="15"/>
  <c r="W782" i="15"/>
  <c r="V782" i="15"/>
  <c r="X781" i="15"/>
  <c r="W781" i="15"/>
  <c r="V781" i="15"/>
  <c r="X780" i="15"/>
  <c r="W780" i="15"/>
  <c r="V780" i="15"/>
  <c r="X779" i="15"/>
  <c r="W779" i="15"/>
  <c r="V779" i="15"/>
  <c r="X778" i="15"/>
  <c r="W778" i="15"/>
  <c r="V778" i="15"/>
  <c r="X777" i="15"/>
  <c r="W777" i="15"/>
  <c r="V777" i="15"/>
  <c r="U786" i="15"/>
  <c r="T786" i="15"/>
  <c r="S786" i="15"/>
  <c r="U785" i="15"/>
  <c r="T785" i="15"/>
  <c r="S785" i="15"/>
  <c r="U784" i="15"/>
  <c r="T784" i="15"/>
  <c r="S784" i="15"/>
  <c r="U783" i="15"/>
  <c r="T783" i="15"/>
  <c r="S783" i="15"/>
  <c r="U782" i="15"/>
  <c r="T782" i="15"/>
  <c r="S782" i="15"/>
  <c r="U781" i="15"/>
  <c r="T781" i="15"/>
  <c r="S781" i="15"/>
  <c r="U780" i="15"/>
  <c r="T780" i="15"/>
  <c r="S780" i="15"/>
  <c r="U779" i="15"/>
  <c r="T779" i="15"/>
  <c r="S779" i="15"/>
  <c r="U778" i="15"/>
  <c r="T778" i="15"/>
  <c r="S778" i="15"/>
  <c r="U777" i="15"/>
  <c r="T777" i="15"/>
  <c r="S777" i="15"/>
  <c r="R786" i="15"/>
  <c r="Q786" i="15"/>
  <c r="P786" i="15"/>
  <c r="R785" i="15"/>
  <c r="Q785" i="15"/>
  <c r="P785" i="15"/>
  <c r="R784" i="15"/>
  <c r="Q784" i="15"/>
  <c r="P784" i="15"/>
  <c r="R783" i="15"/>
  <c r="Q783" i="15"/>
  <c r="P783" i="15"/>
  <c r="R782" i="15"/>
  <c r="Q782" i="15"/>
  <c r="P782" i="15"/>
  <c r="R781" i="15"/>
  <c r="Q781" i="15"/>
  <c r="P781" i="15"/>
  <c r="R780" i="15"/>
  <c r="Q780" i="15"/>
  <c r="P780" i="15"/>
  <c r="R779" i="15"/>
  <c r="Q779" i="15"/>
  <c r="P779" i="15"/>
  <c r="R778" i="15"/>
  <c r="Q778" i="15"/>
  <c r="P778" i="15"/>
  <c r="R777" i="15"/>
  <c r="Q777" i="15"/>
  <c r="P777" i="15"/>
  <c r="O786" i="15"/>
  <c r="N786" i="15"/>
  <c r="M786" i="15"/>
  <c r="O785" i="15"/>
  <c r="N785" i="15"/>
  <c r="M785" i="15"/>
  <c r="O784" i="15"/>
  <c r="N784" i="15"/>
  <c r="M784" i="15"/>
  <c r="O783" i="15"/>
  <c r="N783" i="15"/>
  <c r="M783" i="15"/>
  <c r="O782" i="15"/>
  <c r="N782" i="15"/>
  <c r="M782" i="15"/>
  <c r="O781" i="15"/>
  <c r="N781" i="15"/>
  <c r="M781" i="15"/>
  <c r="O780" i="15"/>
  <c r="N780" i="15"/>
  <c r="M780" i="15"/>
  <c r="O779" i="15"/>
  <c r="N779" i="15"/>
  <c r="M779" i="15"/>
  <c r="O778" i="15"/>
  <c r="N778" i="15"/>
  <c r="M778" i="15"/>
  <c r="O777" i="15"/>
  <c r="N777" i="15"/>
  <c r="M777" i="15"/>
  <c r="L786" i="15"/>
  <c r="K786" i="15"/>
  <c r="J786" i="15"/>
  <c r="L785" i="15"/>
  <c r="K785" i="15"/>
  <c r="J785" i="15"/>
  <c r="L784" i="15"/>
  <c r="K784" i="15"/>
  <c r="J784" i="15"/>
  <c r="L783" i="15"/>
  <c r="K783" i="15"/>
  <c r="J783" i="15"/>
  <c r="L782" i="15"/>
  <c r="K782" i="15"/>
  <c r="J782" i="15"/>
  <c r="L781" i="15"/>
  <c r="K781" i="15"/>
  <c r="J781" i="15"/>
  <c r="L780" i="15"/>
  <c r="K780" i="15"/>
  <c r="J780" i="15"/>
  <c r="L779" i="15"/>
  <c r="K779" i="15"/>
  <c r="J779" i="15"/>
  <c r="L778" i="15"/>
  <c r="K778" i="15"/>
  <c r="J778" i="15"/>
  <c r="L777" i="15"/>
  <c r="K777" i="15"/>
  <c r="J777" i="15"/>
  <c r="I786" i="15"/>
  <c r="H786" i="15"/>
  <c r="G786" i="15"/>
  <c r="I785" i="15"/>
  <c r="H785" i="15"/>
  <c r="G785" i="15"/>
  <c r="I784" i="15"/>
  <c r="H784" i="15"/>
  <c r="G784" i="15"/>
  <c r="I783" i="15"/>
  <c r="H783" i="15"/>
  <c r="G783" i="15"/>
  <c r="I782" i="15"/>
  <c r="H782" i="15"/>
  <c r="G782" i="15"/>
  <c r="I781" i="15"/>
  <c r="H781" i="15"/>
  <c r="G781" i="15"/>
  <c r="I780" i="15"/>
  <c r="H780" i="15"/>
  <c r="G780" i="15"/>
  <c r="I779" i="15"/>
  <c r="H779" i="15"/>
  <c r="G779" i="15"/>
  <c r="I778" i="15"/>
  <c r="H778" i="15"/>
  <c r="G778" i="15"/>
  <c r="I777" i="15"/>
  <c r="H777" i="15"/>
  <c r="G777" i="15"/>
  <c r="F786" i="15"/>
  <c r="F785" i="15"/>
  <c r="F784" i="15"/>
  <c r="F783" i="15"/>
  <c r="F782" i="15"/>
  <c r="F781" i="15"/>
  <c r="F780" i="15"/>
  <c r="F779" i="15"/>
  <c r="F778" i="15"/>
  <c r="F777" i="15"/>
  <c r="D781" i="15"/>
  <c r="D780" i="15"/>
  <c r="D779" i="15"/>
  <c r="E779" i="15"/>
  <c r="E786" i="15"/>
  <c r="E785" i="15"/>
  <c r="E784" i="15"/>
  <c r="E783" i="15"/>
  <c r="E782" i="15"/>
  <c r="E781" i="15"/>
  <c r="E780" i="15"/>
  <c r="E778" i="15"/>
  <c r="E777" i="15"/>
  <c r="D782" i="15"/>
  <c r="D786" i="15"/>
  <c r="D785" i="15"/>
  <c r="D784" i="15"/>
  <c r="D783" i="15"/>
  <c r="D777" i="15"/>
  <c r="D778" i="15"/>
  <c r="W97" i="15" l="1"/>
  <c r="W96" i="15"/>
  <c r="P677" i="15"/>
  <c r="AH703" i="15"/>
  <c r="P653" i="15"/>
  <c r="AG653" i="15"/>
  <c r="AH653" i="15" s="1"/>
  <c r="AE653" i="15"/>
  <c r="Z653" i="15"/>
  <c r="U653" i="15"/>
  <c r="AL653" i="15"/>
  <c r="AG652" i="15"/>
  <c r="AH652" i="15" s="1"/>
  <c r="P652" i="15"/>
  <c r="AL652" i="15"/>
  <c r="AE652" i="15"/>
  <c r="Z652" i="15"/>
  <c r="U652" i="15"/>
  <c r="AG651" i="15"/>
  <c r="AH651" i="15" s="1"/>
  <c r="P651" i="15"/>
  <c r="AL651" i="15"/>
  <c r="AE651" i="15"/>
  <c r="Z651" i="15"/>
  <c r="U651" i="15"/>
  <c r="P650" i="15"/>
  <c r="AG650" i="15"/>
  <c r="AH650" i="15" s="1"/>
  <c r="AL650" i="15"/>
  <c r="AE650" i="15"/>
  <c r="Z650" i="15"/>
  <c r="U650" i="15"/>
  <c r="AG649" i="15"/>
  <c r="AH649" i="15" s="1"/>
  <c r="P649" i="15"/>
  <c r="AL649" i="15"/>
  <c r="AE649" i="15"/>
  <c r="Z649" i="15"/>
  <c r="U649" i="15"/>
  <c r="AG648" i="15"/>
  <c r="AH648" i="15" s="1"/>
  <c r="P648" i="15"/>
  <c r="AL648" i="15"/>
  <c r="AE648" i="15"/>
  <c r="Z648" i="15"/>
  <c r="U648" i="15"/>
  <c r="AG647" i="15"/>
  <c r="AH647" i="15" s="1"/>
  <c r="P647" i="15"/>
  <c r="AL647" i="15"/>
  <c r="AE647" i="15"/>
  <c r="Z647" i="15"/>
  <c r="U647" i="15"/>
  <c r="AG646" i="15"/>
  <c r="AH646" i="15" s="1"/>
  <c r="P646" i="15"/>
  <c r="AE646" i="15"/>
  <c r="Z646" i="15"/>
  <c r="U646" i="15"/>
  <c r="AL646" i="15"/>
  <c r="AG645" i="15"/>
  <c r="AH645" i="15" s="1"/>
  <c r="P645" i="15"/>
  <c r="AL645" i="15"/>
  <c r="AE645" i="15"/>
  <c r="Z645" i="15"/>
  <c r="U645" i="15"/>
  <c r="AG644" i="15"/>
  <c r="AH644" i="15" s="1"/>
  <c r="P644" i="15"/>
  <c r="AL644" i="15"/>
  <c r="AE644" i="15"/>
  <c r="Z644" i="15"/>
  <c r="U644" i="15"/>
  <c r="P643" i="15"/>
  <c r="AG643" i="15"/>
  <c r="AH643" i="15" s="1"/>
  <c r="AL643" i="15"/>
  <c r="AE643" i="15"/>
  <c r="Z643" i="15"/>
  <c r="U643" i="15"/>
  <c r="AG642" i="15"/>
  <c r="AH642" i="15" s="1"/>
  <c r="P642" i="15"/>
  <c r="AE642" i="15"/>
  <c r="Z642" i="15"/>
  <c r="U642" i="15"/>
  <c r="AL642" i="15"/>
  <c r="AG641" i="15"/>
  <c r="AH641" i="15" s="1"/>
  <c r="P641" i="15"/>
  <c r="AL641" i="15"/>
  <c r="AE641" i="15"/>
  <c r="Z641" i="15"/>
  <c r="U641" i="15"/>
  <c r="P640" i="15"/>
  <c r="AG640" i="15"/>
  <c r="AH640" i="15" s="1"/>
  <c r="AE640" i="15"/>
  <c r="Z640" i="15"/>
  <c r="U640" i="15"/>
  <c r="AL640" i="15"/>
  <c r="P639" i="15"/>
  <c r="AG639" i="15"/>
  <c r="AH639" i="15" s="1"/>
  <c r="AL639" i="15"/>
  <c r="AE639" i="15"/>
  <c r="Z639" i="15"/>
  <c r="U639" i="15"/>
  <c r="AG638" i="15"/>
  <c r="AH638" i="15" s="1"/>
  <c r="P638" i="15"/>
  <c r="AL638" i="15"/>
  <c r="AE638" i="15"/>
  <c r="Z638" i="15"/>
  <c r="U638" i="15"/>
  <c r="AG637" i="15"/>
  <c r="AH637" i="15" s="1"/>
  <c r="P637" i="15"/>
  <c r="AL637" i="15"/>
  <c r="AE637" i="15"/>
  <c r="Z637" i="15"/>
  <c r="U637" i="15"/>
  <c r="AG636" i="15"/>
  <c r="AH636" i="15" s="1"/>
  <c r="P636" i="15"/>
  <c r="AL636" i="15"/>
  <c r="AE636" i="15"/>
  <c r="Z636" i="15"/>
  <c r="U636" i="15"/>
  <c r="AG635" i="15"/>
  <c r="AH635" i="15" s="1"/>
  <c r="P635" i="15"/>
  <c r="AL635" i="15"/>
  <c r="AE635" i="15"/>
  <c r="Z635" i="15"/>
  <c r="U635" i="15"/>
  <c r="AG634" i="15"/>
  <c r="AH634" i="15" s="1"/>
  <c r="P634" i="15"/>
  <c r="AL634" i="15"/>
  <c r="AE634" i="15"/>
  <c r="Z634" i="15"/>
  <c r="U634" i="15"/>
  <c r="AG633" i="15"/>
  <c r="AH633" i="15" s="1"/>
  <c r="P633" i="15"/>
  <c r="AL633" i="15"/>
  <c r="AE633" i="15"/>
  <c r="Z633" i="15"/>
  <c r="U633" i="15"/>
  <c r="AG632" i="15"/>
  <c r="AH632" i="15" s="1"/>
  <c r="P632" i="15"/>
  <c r="AL632" i="15"/>
  <c r="AE632" i="15"/>
  <c r="Z632" i="15"/>
  <c r="U632" i="15"/>
  <c r="Z631" i="15"/>
  <c r="U631" i="15"/>
  <c r="AE631" i="15"/>
  <c r="P630" i="15"/>
  <c r="AG630" i="15"/>
  <c r="AH630" i="15" s="1"/>
  <c r="AE630" i="15"/>
  <c r="Z630" i="15"/>
  <c r="U630" i="15"/>
  <c r="AL630" i="15"/>
  <c r="P629" i="15"/>
  <c r="AG629" i="15"/>
  <c r="AH629" i="15" s="1"/>
  <c r="AL629" i="15"/>
  <c r="AE629" i="15"/>
  <c r="Z629" i="15"/>
  <c r="U629" i="15"/>
  <c r="P628" i="15"/>
  <c r="AG628" i="15"/>
  <c r="AH628" i="15" s="1"/>
  <c r="AL628" i="15"/>
  <c r="AE628" i="15"/>
  <c r="Z628" i="15"/>
  <c r="U628" i="15"/>
  <c r="P627" i="15"/>
  <c r="AG627" i="15"/>
  <c r="AH627" i="15" s="1"/>
  <c r="AL627" i="15"/>
  <c r="AE627" i="15"/>
  <c r="Z627" i="15"/>
  <c r="U627" i="15"/>
  <c r="AG626" i="15"/>
  <c r="AH626" i="15" s="1"/>
  <c r="P626" i="15"/>
  <c r="AL626" i="15"/>
  <c r="AE626" i="15"/>
  <c r="Z626" i="15"/>
  <c r="U626" i="15"/>
  <c r="AG625" i="15"/>
  <c r="AH625" i="15" s="1"/>
  <c r="P625" i="15"/>
  <c r="AL625" i="15"/>
  <c r="AE625" i="15"/>
  <c r="Z625" i="15"/>
  <c r="U625" i="15"/>
  <c r="AG624" i="15"/>
  <c r="AH624" i="15" s="1"/>
  <c r="P624" i="15"/>
  <c r="AE624" i="15"/>
  <c r="AL624" i="15"/>
  <c r="Z624" i="15"/>
  <c r="U624" i="15"/>
  <c r="AG623" i="15"/>
  <c r="AH623" i="15" s="1"/>
  <c r="P623" i="15"/>
  <c r="AL623" i="15"/>
  <c r="AE623" i="15"/>
  <c r="Z623" i="15"/>
  <c r="U623" i="15"/>
  <c r="P622" i="15"/>
  <c r="AG622" i="15"/>
  <c r="AH622" i="15" s="1"/>
  <c r="AL622" i="15"/>
  <c r="AE622" i="15"/>
  <c r="Z622" i="15"/>
  <c r="U622" i="15"/>
  <c r="AG621" i="15"/>
  <c r="AH621" i="15" s="1"/>
  <c r="P621" i="15"/>
  <c r="AL621" i="15"/>
  <c r="AE621" i="15"/>
  <c r="Z621" i="15"/>
  <c r="U621" i="15"/>
  <c r="AG620" i="15"/>
  <c r="AH620" i="15" s="1"/>
  <c r="P620" i="15"/>
  <c r="AL620" i="15"/>
  <c r="AE620" i="15"/>
  <c r="Z620" i="15"/>
  <c r="U620" i="15"/>
  <c r="AG619" i="15"/>
  <c r="AH619" i="15" s="1"/>
  <c r="P619" i="15"/>
  <c r="AE619" i="15"/>
  <c r="AL619" i="15"/>
  <c r="Z619" i="15"/>
  <c r="U619" i="15"/>
  <c r="AG618" i="15"/>
  <c r="AH618" i="15" s="1"/>
  <c r="P618" i="15"/>
  <c r="AL618" i="15"/>
  <c r="AE618" i="15"/>
  <c r="Z618" i="15"/>
  <c r="U618" i="15"/>
  <c r="AG617" i="15"/>
  <c r="AH617" i="15" s="1"/>
  <c r="P617" i="15"/>
  <c r="AL617" i="15"/>
  <c r="AE617" i="15"/>
  <c r="Z617" i="15"/>
  <c r="U617" i="15"/>
  <c r="AG616" i="15"/>
  <c r="AH616" i="15" s="1"/>
  <c r="P616" i="15"/>
  <c r="AL616" i="15"/>
  <c r="AE616" i="15"/>
  <c r="Z616" i="15"/>
  <c r="U616" i="15"/>
  <c r="AG615" i="15"/>
  <c r="AH615" i="15" s="1"/>
  <c r="P615" i="15"/>
  <c r="AL615" i="15"/>
  <c r="AE615" i="15"/>
  <c r="Z615" i="15"/>
  <c r="U615" i="15"/>
  <c r="AG614" i="15"/>
  <c r="AH614" i="15" s="1"/>
  <c r="P614" i="15"/>
  <c r="AL614" i="15"/>
  <c r="AE614" i="15"/>
  <c r="Z614" i="15"/>
  <c r="U614" i="15"/>
  <c r="AG613" i="15"/>
  <c r="AH613" i="15" s="1"/>
  <c r="P613" i="15"/>
  <c r="AL613" i="15"/>
  <c r="AE613" i="15"/>
  <c r="Z613" i="15"/>
  <c r="U613" i="15"/>
  <c r="P612" i="15"/>
  <c r="AG612" i="15"/>
  <c r="AH612" i="15" s="1"/>
  <c r="AL612" i="15"/>
  <c r="AE612" i="15"/>
  <c r="Z612" i="15"/>
  <c r="U612" i="15"/>
  <c r="AG611" i="15"/>
  <c r="AH611" i="15" s="1"/>
  <c r="P611" i="15"/>
  <c r="Z611" i="15"/>
  <c r="AL611" i="15"/>
  <c r="AE611" i="15"/>
  <c r="U611" i="15"/>
  <c r="AG610" i="15"/>
  <c r="AH610" i="15" s="1"/>
  <c r="P610" i="15"/>
  <c r="AL610" i="15"/>
  <c r="AE610" i="15"/>
  <c r="Z610" i="15"/>
  <c r="U610" i="15"/>
  <c r="P608" i="15"/>
  <c r="AG608" i="15"/>
  <c r="AH608" i="15" s="1"/>
  <c r="Z608" i="15"/>
  <c r="AL608" i="15"/>
  <c r="AE608" i="15"/>
  <c r="U608" i="15"/>
  <c r="AG607" i="15"/>
  <c r="AH607" i="15" s="1"/>
  <c r="P607" i="15"/>
  <c r="AE607" i="15"/>
  <c r="AL607" i="15"/>
  <c r="Z607" i="15"/>
  <c r="U607" i="15"/>
  <c r="AG606" i="15"/>
  <c r="AH606" i="15" s="1"/>
  <c r="P606" i="15"/>
  <c r="AL606" i="15"/>
  <c r="AE606" i="15"/>
  <c r="Z606" i="15"/>
  <c r="U606" i="15"/>
  <c r="AG605" i="15"/>
  <c r="AH605" i="15" s="1"/>
  <c r="P605" i="15"/>
  <c r="U605" i="15"/>
  <c r="Z605" i="15"/>
  <c r="AL605" i="15"/>
  <c r="AE605" i="15"/>
  <c r="AG604" i="15"/>
  <c r="AH604" i="15" s="1"/>
  <c r="P604" i="15"/>
  <c r="AL604" i="15"/>
  <c r="AE604" i="15"/>
  <c r="Z604" i="15"/>
  <c r="U604" i="15"/>
  <c r="AG603" i="15"/>
  <c r="AH603" i="15" s="1"/>
  <c r="P603" i="15"/>
  <c r="AL603" i="15"/>
  <c r="AE603" i="15"/>
  <c r="Z603" i="15"/>
  <c r="U603" i="15"/>
  <c r="AG602" i="15"/>
  <c r="AH602" i="15" s="1"/>
  <c r="P602" i="15"/>
  <c r="AL602" i="15"/>
  <c r="AE602" i="15"/>
  <c r="Z602" i="15"/>
  <c r="U602" i="15"/>
  <c r="AG601" i="15"/>
  <c r="AH601" i="15" s="1"/>
  <c r="P601" i="15"/>
  <c r="AL601" i="15"/>
  <c r="AE601" i="15"/>
  <c r="Z601" i="15"/>
  <c r="U601" i="15"/>
  <c r="P600" i="15"/>
  <c r="AG600" i="15"/>
  <c r="AH600" i="15" s="1"/>
  <c r="U600" i="15"/>
  <c r="AL600" i="15"/>
  <c r="AE600" i="15"/>
  <c r="Z600" i="15"/>
  <c r="P599" i="15"/>
  <c r="AG599" i="15"/>
  <c r="AH599" i="15" s="1"/>
  <c r="AL599" i="15"/>
  <c r="AE599" i="15"/>
  <c r="Z599" i="15"/>
  <c r="U599" i="15"/>
  <c r="AG598" i="15"/>
  <c r="AH598" i="15" s="1"/>
  <c r="P598" i="15"/>
  <c r="AL598" i="15"/>
  <c r="AE598" i="15"/>
  <c r="Z598" i="15"/>
  <c r="U598" i="15"/>
  <c r="AG597" i="15"/>
  <c r="AH597" i="15" s="1"/>
  <c r="P597" i="15"/>
  <c r="AL597" i="15"/>
  <c r="AE597" i="15"/>
  <c r="Z597" i="15"/>
  <c r="U597" i="15"/>
  <c r="P596" i="15"/>
  <c r="AG596" i="15"/>
  <c r="AH596" i="15" s="1"/>
  <c r="U596" i="15"/>
  <c r="AL596" i="15"/>
  <c r="AE596" i="15"/>
  <c r="Z596" i="15"/>
  <c r="P595" i="15"/>
  <c r="AG595" i="15"/>
  <c r="AH595" i="15" s="1"/>
  <c r="Z595" i="15"/>
  <c r="U595" i="15"/>
  <c r="AL595" i="15"/>
  <c r="AE595" i="15"/>
  <c r="AG594" i="15"/>
  <c r="AH594" i="15" s="1"/>
  <c r="P594" i="15"/>
  <c r="AL594" i="15"/>
  <c r="U594" i="15"/>
  <c r="AE594" i="15"/>
  <c r="Z594" i="15"/>
  <c r="P593" i="15"/>
  <c r="AG593" i="15"/>
  <c r="AH593" i="15" s="1"/>
  <c r="AE593" i="15"/>
  <c r="Z593" i="15"/>
  <c r="U593" i="15"/>
  <c r="AL593" i="15"/>
  <c r="U677" i="15"/>
  <c r="AL677" i="15"/>
  <c r="AE677" i="15"/>
  <c r="Z677" i="15"/>
  <c r="P703" i="15"/>
  <c r="W115" i="15"/>
  <c r="P696" i="15"/>
  <c r="AG696" i="15"/>
  <c r="AH696" i="15" s="1"/>
  <c r="AE696" i="15"/>
  <c r="Z696" i="15"/>
  <c r="U696" i="15"/>
  <c r="AL696" i="15"/>
  <c r="AG695" i="15"/>
  <c r="AH695" i="15" s="1"/>
  <c r="P695" i="15"/>
  <c r="AL695" i="15"/>
  <c r="AE695" i="15"/>
  <c r="Z695" i="15"/>
  <c r="U695" i="15"/>
  <c r="AG694" i="15"/>
  <c r="AH694" i="15" s="1"/>
  <c r="P694" i="15"/>
  <c r="AL694" i="15"/>
  <c r="AE694" i="15"/>
  <c r="Z694" i="15"/>
  <c r="U694" i="15"/>
  <c r="P693" i="15"/>
  <c r="AG693" i="15"/>
  <c r="AH693" i="15" s="1"/>
  <c r="AL693" i="15"/>
  <c r="AE693" i="15"/>
  <c r="Z693" i="15"/>
  <c r="U693" i="15"/>
  <c r="AG692" i="15"/>
  <c r="AH692" i="15" s="1"/>
  <c r="P692" i="15"/>
  <c r="AL692" i="15"/>
  <c r="AE692" i="15"/>
  <c r="Z692" i="15"/>
  <c r="U692" i="15"/>
  <c r="AG691" i="15"/>
  <c r="AH691" i="15" s="1"/>
  <c r="P691" i="15"/>
  <c r="AL691" i="15"/>
  <c r="AE691" i="15"/>
  <c r="Z691" i="15"/>
  <c r="U691" i="15"/>
  <c r="AG690" i="15"/>
  <c r="AH690" i="15" s="1"/>
  <c r="P690" i="15"/>
  <c r="AL690" i="15"/>
  <c r="AE690" i="15"/>
  <c r="Z690" i="15"/>
  <c r="U690" i="15"/>
  <c r="P689" i="15"/>
  <c r="AG689" i="15"/>
  <c r="AH689" i="15" s="1"/>
  <c r="AL689" i="15"/>
  <c r="AE689" i="15"/>
  <c r="Z689" i="15"/>
  <c r="U689" i="15"/>
  <c r="AG688" i="15"/>
  <c r="AH688" i="15" s="1"/>
  <c r="P688" i="15"/>
  <c r="U688" i="15"/>
  <c r="AL688" i="15"/>
  <c r="AE688" i="15"/>
  <c r="Z688" i="15"/>
  <c r="AG687" i="15"/>
  <c r="AH687" i="15" s="1"/>
  <c r="P687" i="15"/>
  <c r="Z687" i="15"/>
  <c r="AL687" i="15"/>
  <c r="AE687" i="15"/>
  <c r="U687" i="15"/>
  <c r="AG686" i="15"/>
  <c r="AH686" i="15" s="1"/>
  <c r="P686" i="15"/>
  <c r="AL686" i="15"/>
  <c r="AE686" i="15"/>
  <c r="Z686" i="15"/>
  <c r="U686" i="15"/>
  <c r="P685" i="15"/>
  <c r="AG685" i="15"/>
  <c r="AH685" i="15" s="1"/>
  <c r="AL685" i="15"/>
  <c r="AE685" i="15"/>
  <c r="Z685" i="15"/>
  <c r="U685" i="15"/>
  <c r="AG684" i="15"/>
  <c r="AH684" i="15" s="1"/>
  <c r="P684" i="15"/>
  <c r="AL684" i="15"/>
  <c r="AE684" i="15"/>
  <c r="Z684" i="15"/>
  <c r="U684" i="15"/>
  <c r="AG683" i="15"/>
  <c r="AH683" i="15" s="1"/>
  <c r="P683" i="15"/>
  <c r="AL683" i="15"/>
  <c r="AE683" i="15"/>
  <c r="Z683" i="15"/>
  <c r="U683" i="15"/>
  <c r="AG682" i="15"/>
  <c r="AH682" i="15" s="1"/>
  <c r="P682" i="15"/>
  <c r="AL682" i="15"/>
  <c r="AE682" i="15"/>
  <c r="Z682" i="15"/>
  <c r="U682" i="15"/>
  <c r="P681" i="15"/>
  <c r="AG681" i="15"/>
  <c r="AH681" i="15" s="1"/>
  <c r="AL681" i="15"/>
  <c r="AE681" i="15"/>
  <c r="Z681" i="15"/>
  <c r="U681" i="15"/>
  <c r="AG680" i="15"/>
  <c r="AH680" i="15" s="1"/>
  <c r="P680" i="15"/>
  <c r="AL680" i="15"/>
  <c r="AE680" i="15"/>
  <c r="Z680" i="15"/>
  <c r="U680" i="15"/>
  <c r="AG679" i="15"/>
  <c r="AH679" i="15" s="1"/>
  <c r="P679" i="15"/>
  <c r="U679" i="15"/>
  <c r="AL679" i="15"/>
  <c r="AE679" i="15"/>
  <c r="Z679" i="15"/>
  <c r="P678" i="15"/>
  <c r="AG678" i="15"/>
  <c r="AH678" i="15" s="1"/>
  <c r="AE678" i="15"/>
  <c r="Z678" i="15"/>
  <c r="U678" i="15"/>
  <c r="AL678" i="15"/>
  <c r="P676" i="15"/>
  <c r="AG676" i="15"/>
  <c r="AH676" i="15" s="1"/>
  <c r="U676" i="15"/>
  <c r="Z676" i="15"/>
  <c r="AE676" i="15"/>
  <c r="AL676" i="15"/>
  <c r="P675" i="15"/>
  <c r="AG675" i="15"/>
  <c r="AH675" i="15" s="1"/>
  <c r="AE675" i="15"/>
  <c r="U675" i="15"/>
  <c r="Z675" i="15"/>
  <c r="AL675" i="15"/>
  <c r="P674" i="15"/>
  <c r="AG674" i="15"/>
  <c r="AH674" i="15" s="1"/>
  <c r="AE674" i="15"/>
  <c r="U674" i="15"/>
  <c r="Z674" i="15"/>
  <c r="AL674" i="15"/>
  <c r="AG673" i="15"/>
  <c r="AH673" i="15" s="1"/>
  <c r="P673" i="15"/>
  <c r="U673" i="15"/>
  <c r="Z673" i="15"/>
  <c r="AE673" i="15"/>
  <c r="AL673" i="15"/>
  <c r="P672" i="15"/>
  <c r="AG672" i="15"/>
  <c r="AH672" i="15" s="1"/>
  <c r="AL672" i="15"/>
  <c r="AE672" i="15"/>
  <c r="Z672" i="15"/>
  <c r="U672" i="15"/>
  <c r="P671" i="15"/>
  <c r="AG671" i="15"/>
  <c r="AH671" i="15" s="1"/>
  <c r="AE671" i="15"/>
  <c r="AL671" i="15"/>
  <c r="U671" i="15"/>
  <c r="Z671" i="15"/>
  <c r="AG670" i="15"/>
  <c r="AH670" i="15" s="1"/>
  <c r="P670" i="15"/>
  <c r="AE670" i="15"/>
  <c r="AL670" i="15"/>
  <c r="Z670" i="15"/>
  <c r="U670" i="15"/>
  <c r="AG669" i="15"/>
  <c r="AH669" i="15" s="1"/>
  <c r="P669" i="15"/>
  <c r="AL669" i="15"/>
  <c r="AE669" i="15"/>
  <c r="Z669" i="15"/>
  <c r="U669" i="15"/>
  <c r="AG668" i="15"/>
  <c r="AH668" i="15" s="1"/>
  <c r="P668" i="15"/>
  <c r="AL668" i="15"/>
  <c r="AE668" i="15"/>
  <c r="Z668" i="15"/>
  <c r="U668" i="15"/>
  <c r="AG667" i="15"/>
  <c r="AH667" i="15" s="1"/>
  <c r="P667" i="15"/>
  <c r="AL667" i="15"/>
  <c r="AE667" i="15"/>
  <c r="Z667" i="15"/>
  <c r="U667" i="15"/>
  <c r="AG666" i="15"/>
  <c r="AH666" i="15" s="1"/>
  <c r="P666" i="15"/>
  <c r="AL666" i="15"/>
  <c r="AE666" i="15"/>
  <c r="Z666" i="15"/>
  <c r="U666" i="15"/>
  <c r="AG665" i="15"/>
  <c r="AH665" i="15" s="1"/>
  <c r="P665" i="15"/>
  <c r="AL665" i="15"/>
  <c r="AE665" i="15"/>
  <c r="Z665" i="15"/>
  <c r="U665" i="15"/>
  <c r="AG664" i="15"/>
  <c r="AH664" i="15" s="1"/>
  <c r="P664" i="15"/>
  <c r="AE664" i="15"/>
  <c r="AL664" i="15"/>
  <c r="Z664" i="15"/>
  <c r="U664" i="15"/>
  <c r="AG663" i="15"/>
  <c r="AH663" i="15" s="1"/>
  <c r="P663" i="15"/>
  <c r="AE663" i="15"/>
  <c r="Z663" i="15"/>
  <c r="U663" i="15"/>
  <c r="AL663" i="15"/>
  <c r="AG662" i="15"/>
  <c r="AH662" i="15" s="1"/>
  <c r="P662" i="15"/>
  <c r="AL662" i="15"/>
  <c r="AE662" i="15"/>
  <c r="Z662" i="15"/>
  <c r="U662" i="15"/>
  <c r="P661" i="15"/>
  <c r="AG661" i="15"/>
  <c r="AH661" i="15" s="1"/>
  <c r="U661" i="15"/>
  <c r="AL661" i="15"/>
  <c r="AE661" i="15"/>
  <c r="Z661" i="15"/>
  <c r="P660" i="15"/>
  <c r="AG660" i="15"/>
  <c r="AH660" i="15" s="1"/>
  <c r="Z660" i="15"/>
  <c r="AL660" i="15"/>
  <c r="AE660" i="15"/>
  <c r="U660" i="15"/>
  <c r="AG659" i="15"/>
  <c r="AH659" i="15" s="1"/>
  <c r="P659" i="15"/>
  <c r="AL659" i="15"/>
  <c r="U659" i="15"/>
  <c r="Z659" i="15"/>
  <c r="AE659" i="15"/>
  <c r="AG658" i="15"/>
  <c r="AH658" i="15" s="1"/>
  <c r="P658" i="15"/>
  <c r="AE658" i="15"/>
  <c r="Z658" i="15"/>
  <c r="AL658" i="15"/>
  <c r="U658" i="15"/>
  <c r="AG657" i="15"/>
  <c r="AH657" i="15" s="1"/>
  <c r="P657" i="15"/>
  <c r="U657" i="15"/>
  <c r="AL657" i="15"/>
  <c r="AE657" i="15"/>
  <c r="Z657" i="15"/>
  <c r="AG656" i="15"/>
  <c r="AH656" i="15" s="1"/>
  <c r="P656" i="15"/>
  <c r="AL656" i="15"/>
  <c r="AE656" i="15"/>
  <c r="Z656" i="15"/>
  <c r="U656" i="15"/>
  <c r="AG655" i="15"/>
  <c r="AH655" i="15" s="1"/>
  <c r="P655" i="15"/>
  <c r="AL655" i="15"/>
  <c r="AE655" i="15"/>
  <c r="Z655" i="15"/>
  <c r="U655" i="15"/>
  <c r="P654" i="15"/>
  <c r="AG654" i="15"/>
  <c r="AH654" i="15" s="1"/>
  <c r="U654" i="15"/>
  <c r="AL654" i="15"/>
  <c r="AE654" i="15"/>
  <c r="Z654" i="15"/>
  <c r="AG592" i="15"/>
  <c r="AH592" i="15" s="1"/>
  <c r="P592" i="15"/>
  <c r="AL592" i="15"/>
  <c r="AE592" i="15"/>
  <c r="Z592" i="15"/>
  <c r="U592" i="15"/>
  <c r="AG591" i="15"/>
  <c r="AH591" i="15" s="1"/>
  <c r="P591" i="15"/>
  <c r="AL591" i="15"/>
  <c r="AE591" i="15"/>
  <c r="Z591" i="15"/>
  <c r="U591" i="15"/>
  <c r="AG590" i="15"/>
  <c r="AH590" i="15" s="1"/>
  <c r="P590" i="15"/>
  <c r="AE590" i="15"/>
  <c r="AL590" i="15"/>
  <c r="Z590" i="15"/>
  <c r="U590" i="15"/>
  <c r="AG589" i="15"/>
  <c r="AH589" i="15" s="1"/>
  <c r="P589" i="15"/>
  <c r="AL589" i="15"/>
  <c r="AE589" i="15"/>
  <c r="Z589" i="15"/>
  <c r="U589" i="15"/>
  <c r="P588" i="15"/>
  <c r="AG588" i="15"/>
  <c r="AH588" i="15" s="1"/>
  <c r="AL588" i="15"/>
  <c r="AE588" i="15"/>
  <c r="Z588" i="15"/>
  <c r="U588" i="15"/>
  <c r="P587" i="15"/>
  <c r="AG587" i="15"/>
  <c r="AH587" i="15" s="1"/>
  <c r="AE587" i="15"/>
  <c r="Z587" i="15"/>
  <c r="U587" i="15"/>
  <c r="AL587" i="15"/>
  <c r="AG586" i="15"/>
  <c r="AH586" i="15" s="1"/>
  <c r="P586" i="15"/>
  <c r="AL586" i="15"/>
  <c r="AE586" i="15"/>
  <c r="Z586" i="15"/>
  <c r="U586" i="15"/>
  <c r="AG585" i="15"/>
  <c r="AH585" i="15" s="1"/>
  <c r="P585" i="15"/>
  <c r="Z585" i="15"/>
  <c r="U585" i="15"/>
  <c r="AL585" i="15"/>
  <c r="AE585" i="15"/>
  <c r="AG584" i="15"/>
  <c r="AH584" i="15" s="1"/>
  <c r="P584" i="15"/>
  <c r="AE584" i="15"/>
  <c r="Z584" i="15"/>
  <c r="U584" i="15"/>
  <c r="AL584" i="15"/>
  <c r="AL703" i="15"/>
  <c r="AE703" i="15"/>
  <c r="W136" i="15"/>
  <c r="P719" i="15"/>
  <c r="AG719" i="15"/>
  <c r="AH719" i="15" s="1"/>
  <c r="AE719" i="15"/>
  <c r="Z719" i="15"/>
  <c r="U719" i="15"/>
  <c r="AL719" i="15"/>
  <c r="AG718" i="15"/>
  <c r="AH718" i="15" s="1"/>
  <c r="P718" i="15"/>
  <c r="AL718" i="15"/>
  <c r="AE718" i="15"/>
  <c r="Z718" i="15"/>
  <c r="U718" i="15"/>
  <c r="AG717" i="15"/>
  <c r="AH717" i="15" s="1"/>
  <c r="P717" i="15"/>
  <c r="AL717" i="15"/>
  <c r="AE717" i="15"/>
  <c r="Z717" i="15"/>
  <c r="U717" i="15"/>
  <c r="AG716" i="15"/>
  <c r="AH716" i="15" s="1"/>
  <c r="P716" i="15"/>
  <c r="AE716" i="15"/>
  <c r="Z716" i="15"/>
  <c r="U716" i="15"/>
  <c r="AL716" i="15"/>
  <c r="AG715" i="15"/>
  <c r="AH715" i="15" s="1"/>
  <c r="P715" i="15"/>
  <c r="AL715" i="15"/>
  <c r="AE715" i="15"/>
  <c r="Z715" i="15"/>
  <c r="U715" i="15"/>
  <c r="AG714" i="15"/>
  <c r="AH714" i="15" s="1"/>
  <c r="P714" i="15"/>
  <c r="AL714" i="15"/>
  <c r="AE714" i="15"/>
  <c r="Z714" i="15"/>
  <c r="U714" i="15"/>
  <c r="AG713" i="15"/>
  <c r="AH713" i="15" s="1"/>
  <c r="P713" i="15"/>
  <c r="AL713" i="15"/>
  <c r="AE713" i="15"/>
  <c r="Z713" i="15"/>
  <c r="U713" i="15"/>
  <c r="AG712" i="15"/>
  <c r="AH712" i="15" s="1"/>
  <c r="P712" i="15"/>
  <c r="AE712" i="15"/>
  <c r="Z712" i="15"/>
  <c r="U712" i="15"/>
  <c r="AL712" i="15"/>
  <c r="P711" i="15"/>
  <c r="AG711" i="15"/>
  <c r="AH711" i="15" s="1"/>
  <c r="AE711" i="15"/>
  <c r="Z711" i="15"/>
  <c r="U711" i="15"/>
  <c r="AL711" i="15"/>
  <c r="AG710" i="15"/>
  <c r="AH710" i="15" s="1"/>
  <c r="P710" i="15"/>
  <c r="AL710" i="15"/>
  <c r="AE710" i="15"/>
  <c r="Z710" i="15"/>
  <c r="U710" i="15"/>
  <c r="AG709" i="15"/>
  <c r="AH709" i="15" s="1"/>
  <c r="P709" i="15"/>
  <c r="AL709" i="15"/>
  <c r="AE709" i="15"/>
  <c r="Z709" i="15"/>
  <c r="U709" i="15"/>
  <c r="AG708" i="15"/>
  <c r="AH708" i="15" s="1"/>
  <c r="P708" i="15"/>
  <c r="AE708" i="15"/>
  <c r="Z708" i="15"/>
  <c r="U708" i="15"/>
  <c r="AL708" i="15"/>
  <c r="AG707" i="15"/>
  <c r="AH707" i="15" s="1"/>
  <c r="P707" i="15"/>
  <c r="AL707" i="15"/>
  <c r="AE707" i="15"/>
  <c r="Z707" i="15"/>
  <c r="U707" i="15"/>
  <c r="AG706" i="15"/>
  <c r="AH706" i="15" s="1"/>
  <c r="P706" i="15"/>
  <c r="AL706" i="15"/>
  <c r="AE706" i="15"/>
  <c r="Z706" i="15"/>
  <c r="U706" i="15"/>
  <c r="AG705" i="15"/>
  <c r="AH705" i="15" s="1"/>
  <c r="P705" i="15"/>
  <c r="AL705" i="15"/>
  <c r="AE705" i="15"/>
  <c r="Z705" i="15"/>
  <c r="U705" i="15"/>
  <c r="AG704" i="15"/>
  <c r="AH704" i="15" s="1"/>
  <c r="P704" i="15"/>
  <c r="Z704" i="15"/>
  <c r="U704" i="15"/>
  <c r="AL704" i="15"/>
  <c r="AE704" i="15"/>
  <c r="Z703" i="15"/>
  <c r="U703" i="15"/>
  <c r="AG702" i="15"/>
  <c r="AH702" i="15" s="1"/>
  <c r="P702" i="15"/>
  <c r="AL702" i="15"/>
  <c r="AE702" i="15"/>
  <c r="Z702" i="15"/>
  <c r="U702" i="15"/>
  <c r="AG701" i="15"/>
  <c r="AH701" i="15" s="1"/>
  <c r="P701" i="15"/>
  <c r="AL701" i="15"/>
  <c r="AE701" i="15"/>
  <c r="Z701" i="15"/>
  <c r="U701" i="15"/>
  <c r="P700" i="15"/>
  <c r="AG700" i="15"/>
  <c r="AH700" i="15" s="1"/>
  <c r="AE700" i="15"/>
  <c r="Z700" i="15"/>
  <c r="U700" i="15"/>
  <c r="AL700" i="15"/>
  <c r="AG699" i="15"/>
  <c r="AH699" i="15" s="1"/>
  <c r="P699" i="15"/>
  <c r="AL699" i="15"/>
  <c r="AE699" i="15"/>
  <c r="Z699" i="15"/>
  <c r="U699" i="15"/>
  <c r="AG698" i="15"/>
  <c r="AH698" i="15" s="1"/>
  <c r="P698" i="15"/>
  <c r="AL698" i="15"/>
  <c r="AE698" i="15"/>
  <c r="Z698" i="15"/>
  <c r="U698" i="15"/>
  <c r="AG697" i="15"/>
  <c r="AH697" i="15" s="1"/>
  <c r="P697" i="15"/>
  <c r="AL697" i="15"/>
  <c r="AE697" i="15"/>
  <c r="Z697" i="15"/>
  <c r="U697" i="15"/>
  <c r="AG583" i="15"/>
  <c r="AH583" i="15" s="1"/>
  <c r="P583" i="15"/>
  <c r="AE583" i="15"/>
  <c r="Z583" i="15"/>
  <c r="U583" i="15"/>
  <c r="AL583" i="15"/>
  <c r="P582" i="15"/>
  <c r="AG582" i="15"/>
  <c r="AH582" i="15" s="1"/>
  <c r="AE582" i="15"/>
  <c r="Z582" i="15"/>
  <c r="U582" i="15"/>
  <c r="AL582" i="15"/>
  <c r="AG581" i="15"/>
  <c r="AH581" i="15" s="1"/>
  <c r="P581" i="15"/>
  <c r="AL581" i="15"/>
  <c r="AE581" i="15"/>
  <c r="Z581" i="15"/>
  <c r="U581" i="15"/>
  <c r="AG580" i="15"/>
  <c r="AH580" i="15" s="1"/>
  <c r="P580" i="15"/>
  <c r="AL580" i="15"/>
  <c r="AE580" i="15"/>
  <c r="Z580" i="15"/>
  <c r="U580" i="15"/>
  <c r="AY162" i="15"/>
  <c r="AR162" i="15"/>
  <c r="AM162" i="15"/>
  <c r="AH162" i="15"/>
  <c r="AC162" i="15"/>
  <c r="AY124" i="15"/>
  <c r="AR124" i="15"/>
  <c r="AM124" i="15"/>
  <c r="AH124" i="15"/>
  <c r="AC124" i="15"/>
  <c r="AC73" i="15"/>
  <c r="AY73" i="15"/>
  <c r="AR73" i="15"/>
  <c r="AM73" i="15"/>
  <c r="AH73" i="15"/>
  <c r="W69" i="15"/>
  <c r="AT174" i="15"/>
  <c r="AU174" i="15" s="1"/>
  <c r="X174" i="15"/>
  <c r="AY174" i="15"/>
  <c r="AR174" i="15"/>
  <c r="AM174" i="15"/>
  <c r="AH174" i="15"/>
  <c r="AC174" i="15"/>
  <c r="AT173" i="15"/>
  <c r="AU173" i="15" s="1"/>
  <c r="X173" i="15"/>
  <c r="AY173" i="15"/>
  <c r="AR173" i="15"/>
  <c r="AM173" i="15"/>
  <c r="AH173" i="15"/>
  <c r="AC173" i="15"/>
  <c r="AT172" i="15"/>
  <c r="AU172" i="15" s="1"/>
  <c r="X172" i="15"/>
  <c r="AY172" i="15"/>
  <c r="AR172" i="15"/>
  <c r="AM172" i="15"/>
  <c r="AH172" i="15"/>
  <c r="AC172" i="15"/>
  <c r="X171" i="15"/>
  <c r="AT171" i="15"/>
  <c r="AU171" i="15" s="1"/>
  <c r="AY171" i="15"/>
  <c r="AR171" i="15"/>
  <c r="AM171" i="15"/>
  <c r="AH171" i="15"/>
  <c r="AC171" i="15"/>
  <c r="AT170" i="15"/>
  <c r="AU170" i="15" s="1"/>
  <c r="X170" i="15"/>
  <c r="AY170" i="15"/>
  <c r="AR170" i="15"/>
  <c r="AM170" i="15"/>
  <c r="AH170" i="15"/>
  <c r="AC170" i="15"/>
  <c r="AT169" i="15"/>
  <c r="AU169" i="15" s="1"/>
  <c r="X169" i="15"/>
  <c r="AY169" i="15"/>
  <c r="AR169" i="15"/>
  <c r="AM169" i="15"/>
  <c r="AH169" i="15"/>
  <c r="AC169" i="15"/>
  <c r="X168" i="15"/>
  <c r="AT168" i="15"/>
  <c r="AU168" i="15" s="1"/>
  <c r="AR168" i="15"/>
  <c r="AM168" i="15"/>
  <c r="AH168" i="15"/>
  <c r="AC168" i="15"/>
  <c r="AY168" i="15"/>
  <c r="AT167" i="15"/>
  <c r="AU167" i="15" s="1"/>
  <c r="X167" i="15"/>
  <c r="AY167" i="15"/>
  <c r="AR167" i="15"/>
  <c r="AM167" i="15"/>
  <c r="AH167" i="15"/>
  <c r="AC167" i="15"/>
  <c r="AT166" i="15"/>
  <c r="AU166" i="15" s="1"/>
  <c r="X166" i="15"/>
  <c r="AY166" i="15"/>
  <c r="AR166" i="15"/>
  <c r="AM166" i="15"/>
  <c r="AH166" i="15"/>
  <c r="AC166" i="15"/>
  <c r="AT165" i="15"/>
  <c r="AU165" i="15" s="1"/>
  <c r="X165" i="15"/>
  <c r="AR165" i="15"/>
  <c r="AM165" i="15"/>
  <c r="AH165" i="15"/>
  <c r="AC165" i="15"/>
  <c r="AY165" i="15"/>
  <c r="AT164" i="15"/>
  <c r="AU164" i="15" s="1"/>
  <c r="X164" i="15"/>
  <c r="AY164" i="15"/>
  <c r="AR164" i="15"/>
  <c r="AM164" i="15"/>
  <c r="AH164" i="15"/>
  <c r="AC164" i="15"/>
  <c r="AT163" i="15"/>
  <c r="AU163" i="15" s="1"/>
  <c r="X163" i="15"/>
  <c r="AY163" i="15"/>
  <c r="AR163" i="15"/>
  <c r="AM163" i="15"/>
  <c r="AH163" i="15"/>
  <c r="AC163" i="15"/>
  <c r="X162" i="15"/>
  <c r="AT162" i="15"/>
  <c r="AU162" i="15" s="1"/>
  <c r="AT161" i="15"/>
  <c r="AU161" i="15" s="1"/>
  <c r="X161" i="15"/>
  <c r="AR161" i="15"/>
  <c r="AM161" i="15"/>
  <c r="AH161" i="15"/>
  <c r="AC161" i="15"/>
  <c r="AY161" i="15"/>
  <c r="AT160" i="15"/>
  <c r="AU160" i="15" s="1"/>
  <c r="X160" i="15"/>
  <c r="AY160" i="15"/>
  <c r="AR160" i="15"/>
  <c r="AM160" i="15"/>
  <c r="AH160" i="15"/>
  <c r="AC160" i="15"/>
  <c r="AT159" i="15"/>
  <c r="AU159" i="15" s="1"/>
  <c r="X159" i="15"/>
  <c r="AY159" i="15"/>
  <c r="AR159" i="15"/>
  <c r="AM159" i="15"/>
  <c r="AH159" i="15"/>
  <c r="AC159" i="15"/>
  <c r="AT158" i="15"/>
  <c r="AU158" i="15" s="1"/>
  <c r="X158" i="15"/>
  <c r="AR158" i="15"/>
  <c r="AM158" i="15"/>
  <c r="AH158" i="15"/>
  <c r="AC158" i="15"/>
  <c r="AY158" i="15"/>
  <c r="AT157" i="15"/>
  <c r="AU157" i="15" s="1"/>
  <c r="X157" i="15"/>
  <c r="AY157" i="15"/>
  <c r="AR157" i="15"/>
  <c r="AM157" i="15"/>
  <c r="AH157" i="15"/>
  <c r="AC157" i="15"/>
  <c r="AT156" i="15"/>
  <c r="AU156" i="15" s="1"/>
  <c r="X156" i="15"/>
  <c r="AY156" i="15"/>
  <c r="AR156" i="15"/>
  <c r="AM156" i="15"/>
  <c r="AH156" i="15"/>
  <c r="AC156" i="15"/>
  <c r="AT155" i="15"/>
  <c r="AU155" i="15" s="1"/>
  <c r="X155" i="15"/>
  <c r="AR155" i="15"/>
  <c r="AM155" i="15"/>
  <c r="AH155" i="15"/>
  <c r="AC155" i="15"/>
  <c r="AY155" i="15"/>
  <c r="AT154" i="15"/>
  <c r="AU154" i="15" s="1"/>
  <c r="X154" i="15"/>
  <c r="AY154" i="15"/>
  <c r="AR154" i="15"/>
  <c r="AM154" i="15"/>
  <c r="AH154" i="15"/>
  <c r="AC154" i="15"/>
  <c r="AT153" i="15"/>
  <c r="AU153" i="15" s="1"/>
  <c r="X153" i="15"/>
  <c r="AY153" i="15"/>
  <c r="AR153" i="15"/>
  <c r="AM153" i="15"/>
  <c r="AH153" i="15"/>
  <c r="AC153" i="15"/>
  <c r="AT152" i="15"/>
  <c r="AU152" i="15" s="1"/>
  <c r="X152" i="15"/>
  <c r="AR152" i="15"/>
  <c r="AM152" i="15"/>
  <c r="AH152" i="15"/>
  <c r="AC152" i="15"/>
  <c r="AY152" i="15"/>
  <c r="AT151" i="15"/>
  <c r="AU151" i="15" s="1"/>
  <c r="X151" i="15"/>
  <c r="AY151" i="15"/>
  <c r="AR151" i="15"/>
  <c r="AM151" i="15"/>
  <c r="AH151" i="15"/>
  <c r="AC151" i="15"/>
  <c r="AT150" i="15"/>
  <c r="AU150" i="15" s="1"/>
  <c r="X150" i="15"/>
  <c r="AY150" i="15"/>
  <c r="AR150" i="15"/>
  <c r="AM150" i="15"/>
  <c r="AH150" i="15"/>
  <c r="AC150" i="15"/>
  <c r="X149" i="15"/>
  <c r="AT149" i="15"/>
  <c r="AU149" i="15" s="1"/>
  <c r="AH149" i="15"/>
  <c r="AC149" i="15"/>
  <c r="AR149" i="15"/>
  <c r="AM149" i="15"/>
  <c r="X148" i="15"/>
  <c r="AT148" i="15"/>
  <c r="AU148" i="15" s="1"/>
  <c r="AR148" i="15"/>
  <c r="AM148" i="15"/>
  <c r="AH148" i="15"/>
  <c r="AC148" i="15"/>
  <c r="AY148" i="15"/>
  <c r="AT147" i="15"/>
  <c r="AU147" i="15" s="1"/>
  <c r="X147" i="15"/>
  <c r="AY147" i="15"/>
  <c r="AR147" i="15"/>
  <c r="AM147" i="15"/>
  <c r="AH147" i="15"/>
  <c r="AC147" i="15"/>
  <c r="AT146" i="15"/>
  <c r="AU146" i="15" s="1"/>
  <c r="X146" i="15"/>
  <c r="AY146" i="15"/>
  <c r="AR146" i="15"/>
  <c r="AM146" i="15"/>
  <c r="AH146" i="15"/>
  <c r="AC146" i="15"/>
  <c r="AT145" i="15"/>
  <c r="AU145" i="15" s="1"/>
  <c r="X145" i="15"/>
  <c r="AR145" i="15"/>
  <c r="AM145" i="15"/>
  <c r="AH145" i="15"/>
  <c r="AC145" i="15"/>
  <c r="AY145" i="15"/>
  <c r="AT144" i="15"/>
  <c r="AU144" i="15" s="1"/>
  <c r="X144" i="15"/>
  <c r="AY144" i="15"/>
  <c r="AR144" i="15"/>
  <c r="AM144" i="15"/>
  <c r="AH144" i="15"/>
  <c r="AC144" i="15"/>
  <c r="AT143" i="15"/>
  <c r="AU143" i="15" s="1"/>
  <c r="X143" i="15"/>
  <c r="AY143" i="15"/>
  <c r="AR143" i="15"/>
  <c r="AM143" i="15"/>
  <c r="AH143" i="15"/>
  <c r="AC143" i="15"/>
  <c r="X142" i="15"/>
  <c r="AT142" i="15"/>
  <c r="AU142" i="15" s="1"/>
  <c r="AR142" i="15"/>
  <c r="AM142" i="15"/>
  <c r="AH142" i="15"/>
  <c r="AC142" i="15"/>
  <c r="AY142" i="15"/>
  <c r="X141" i="15"/>
  <c r="AT141" i="15"/>
  <c r="AU141" i="15" s="1"/>
  <c r="AY141" i="15"/>
  <c r="AR141" i="15"/>
  <c r="AM141" i="15"/>
  <c r="AH141" i="15"/>
  <c r="AC141" i="15"/>
  <c r="AT140" i="15"/>
  <c r="AU140" i="15" s="1"/>
  <c r="X140" i="15"/>
  <c r="AY140" i="15"/>
  <c r="AR140" i="15"/>
  <c r="AM140" i="15"/>
  <c r="AH140" i="15"/>
  <c r="AC140" i="15"/>
  <c r="AT139" i="15"/>
  <c r="AU139" i="15" s="1"/>
  <c r="X139" i="15"/>
  <c r="AY139" i="15"/>
  <c r="AR139" i="15"/>
  <c r="AM139" i="15"/>
  <c r="AH139" i="15"/>
  <c r="AC139" i="15"/>
  <c r="AT138" i="15"/>
  <c r="AU138" i="15" s="1"/>
  <c r="X138" i="15"/>
  <c r="AR138" i="15"/>
  <c r="AM138" i="15"/>
  <c r="AH138" i="15"/>
  <c r="AC138" i="15"/>
  <c r="AY138" i="15"/>
  <c r="AT137" i="15"/>
  <c r="AU137" i="15" s="1"/>
  <c r="X137" i="15"/>
  <c r="AY137" i="15"/>
  <c r="AR137" i="15"/>
  <c r="AM137" i="15"/>
  <c r="AH137" i="15"/>
  <c r="AC137" i="15"/>
  <c r="X136" i="15"/>
  <c r="AT136" i="15"/>
  <c r="AU136" i="15" s="1"/>
  <c r="AY136" i="15"/>
  <c r="AR136" i="15"/>
  <c r="AM136" i="15"/>
  <c r="AH136" i="15"/>
  <c r="AC136" i="15"/>
  <c r="AT135" i="15"/>
  <c r="AU135" i="15" s="1"/>
  <c r="X135" i="15"/>
  <c r="AY135" i="15"/>
  <c r="AR135" i="15"/>
  <c r="AM135" i="15"/>
  <c r="AH135" i="15"/>
  <c r="AC135" i="15"/>
  <c r="AT134" i="15"/>
  <c r="AU134" i="15" s="1"/>
  <c r="X134" i="15"/>
  <c r="AY134" i="15"/>
  <c r="AR134" i="15"/>
  <c r="AM134" i="15"/>
  <c r="AH134" i="15"/>
  <c r="AC134" i="15"/>
  <c r="AT133" i="15"/>
  <c r="AU133" i="15" s="1"/>
  <c r="X133" i="15"/>
  <c r="AH133" i="15"/>
  <c r="AY133" i="15"/>
  <c r="AR133" i="15"/>
  <c r="AM133" i="15"/>
  <c r="AC133" i="15"/>
  <c r="AT132" i="15"/>
  <c r="AU132" i="15" s="1"/>
  <c r="X132" i="15"/>
  <c r="AC132" i="15"/>
  <c r="AY132" i="15"/>
  <c r="AR132" i="15"/>
  <c r="AM132" i="15"/>
  <c r="AH132" i="15"/>
  <c r="AT131" i="15"/>
  <c r="AU131" i="15" s="1"/>
  <c r="X131" i="15"/>
  <c r="AY131" i="15"/>
  <c r="AR131" i="15"/>
  <c r="AM131" i="15"/>
  <c r="AH131" i="15"/>
  <c r="AC131" i="15"/>
  <c r="X130" i="15"/>
  <c r="AT130" i="15"/>
  <c r="AU130" i="15" s="1"/>
  <c r="AM130" i="15"/>
  <c r="AH130" i="15"/>
  <c r="AC130" i="15"/>
  <c r="AY130" i="15"/>
  <c r="AR130" i="15"/>
  <c r="X129" i="15"/>
  <c r="AT129" i="15"/>
  <c r="AU129" i="15" s="1"/>
  <c r="AY129" i="15"/>
  <c r="AR129" i="15"/>
  <c r="AM129" i="15"/>
  <c r="AH129" i="15"/>
  <c r="AC129" i="15"/>
  <c r="X128" i="15"/>
  <c r="AT128" i="15"/>
  <c r="AU128" i="15" s="1"/>
  <c r="AC128" i="15"/>
  <c r="AY128" i="15"/>
  <c r="AR128" i="15"/>
  <c r="AM128" i="15"/>
  <c r="AH128" i="15"/>
  <c r="X127" i="15"/>
  <c r="AT127" i="15"/>
  <c r="AU127" i="15" s="1"/>
  <c r="AR127" i="15"/>
  <c r="AY127" i="15"/>
  <c r="AH127" i="15"/>
  <c r="AC127" i="15"/>
  <c r="AM127" i="15"/>
  <c r="AT126" i="15"/>
  <c r="AU126" i="15" s="1"/>
  <c r="X126" i="15"/>
  <c r="AY126" i="15"/>
  <c r="AR126" i="15"/>
  <c r="AM126" i="15"/>
  <c r="AH126" i="15"/>
  <c r="AC126" i="15"/>
  <c r="X125" i="15"/>
  <c r="AT125" i="15"/>
  <c r="AU125" i="15" s="1"/>
  <c r="AC125" i="15"/>
  <c r="AY125" i="15"/>
  <c r="AR125" i="15"/>
  <c r="AM125" i="15"/>
  <c r="AH125" i="15"/>
  <c r="AT124" i="15"/>
  <c r="AU124" i="15" s="1"/>
  <c r="X124" i="15"/>
  <c r="AT123" i="15"/>
  <c r="AU123" i="15" s="1"/>
  <c r="X123" i="15"/>
  <c r="AM123" i="15"/>
  <c r="AH123" i="15"/>
  <c r="AC123" i="15"/>
  <c r="AY123" i="15"/>
  <c r="AR123" i="15"/>
  <c r="X122" i="15"/>
  <c r="AT122" i="15"/>
  <c r="AU122" i="15" s="1"/>
  <c r="AH122" i="15"/>
  <c r="AM122" i="15"/>
  <c r="AY122" i="15"/>
  <c r="AR122" i="15"/>
  <c r="AC122" i="15"/>
  <c r="AT121" i="15"/>
  <c r="AU121" i="15" s="1"/>
  <c r="X121" i="15"/>
  <c r="AY121" i="15"/>
  <c r="AR121" i="15"/>
  <c r="AM121" i="15"/>
  <c r="AH121" i="15"/>
  <c r="AC121" i="15"/>
  <c r="X120" i="15"/>
  <c r="AT120" i="15"/>
  <c r="AU120" i="15" s="1"/>
  <c r="AR120" i="15"/>
  <c r="AM120" i="15"/>
  <c r="AH120" i="15"/>
  <c r="AC120" i="15"/>
  <c r="AY120" i="15"/>
  <c r="AT119" i="15"/>
  <c r="AU119" i="15" s="1"/>
  <c r="X119" i="15"/>
  <c r="AY119" i="15"/>
  <c r="AR119" i="15"/>
  <c r="AM119" i="15"/>
  <c r="AH119" i="15"/>
  <c r="AC119" i="15"/>
  <c r="X118" i="15"/>
  <c r="AT118" i="15"/>
  <c r="AU118" i="15" s="1"/>
  <c r="AM118" i="15"/>
  <c r="AH118" i="15"/>
  <c r="AC118" i="15"/>
  <c r="AY118" i="15"/>
  <c r="AR118" i="15"/>
  <c r="AT117" i="15"/>
  <c r="AU117" i="15" s="1"/>
  <c r="X117" i="15"/>
  <c r="AC117" i="15"/>
  <c r="AH117" i="15"/>
  <c r="AY117" i="15"/>
  <c r="AM117" i="15"/>
  <c r="AR117" i="15"/>
  <c r="X116" i="15"/>
  <c r="AT116" i="15"/>
  <c r="AU116" i="15" s="1"/>
  <c r="AC116" i="15"/>
  <c r="AY116" i="15"/>
  <c r="AM116" i="15"/>
  <c r="AR116" i="15"/>
  <c r="AH116" i="15"/>
  <c r="X115" i="15"/>
  <c r="AT115" i="15"/>
  <c r="AU115" i="15" s="1"/>
  <c r="AC115" i="15"/>
  <c r="AH115" i="15"/>
  <c r="AY115" i="15"/>
  <c r="AR115" i="15"/>
  <c r="AM115" i="15"/>
  <c r="AT114" i="15"/>
  <c r="AU114" i="15" s="1"/>
  <c r="X114" i="15"/>
  <c r="AY114" i="15"/>
  <c r="AR114" i="15"/>
  <c r="AM114" i="15"/>
  <c r="AH114" i="15"/>
  <c r="AC114" i="15"/>
  <c r="AT113" i="15"/>
  <c r="AU113" i="15" s="1"/>
  <c r="X113" i="15"/>
  <c r="AY113" i="15"/>
  <c r="AR113" i="15"/>
  <c r="AM113" i="15"/>
  <c r="AH113" i="15"/>
  <c r="AC113" i="15"/>
  <c r="AT112" i="15"/>
  <c r="AU112" i="15" s="1"/>
  <c r="X112" i="15"/>
  <c r="AY112" i="15"/>
  <c r="AR112" i="15"/>
  <c r="AM112" i="15"/>
  <c r="AC112" i="15"/>
  <c r="AH112" i="15"/>
  <c r="X111" i="15"/>
  <c r="AT111" i="15"/>
  <c r="AU111" i="15" s="1"/>
  <c r="AH111" i="15"/>
  <c r="AM111" i="15"/>
  <c r="AC111" i="15"/>
  <c r="AR111" i="15"/>
  <c r="AT110" i="15"/>
  <c r="AU110" i="15" s="1"/>
  <c r="X110" i="15"/>
  <c r="AY110" i="15"/>
  <c r="AR110" i="15"/>
  <c r="AM110" i="15"/>
  <c r="AH110" i="15"/>
  <c r="AC110" i="15"/>
  <c r="AT109" i="15"/>
  <c r="AU109" i="15" s="1"/>
  <c r="X109" i="15"/>
  <c r="AY109" i="15"/>
  <c r="AR109" i="15"/>
  <c r="AM109" i="15"/>
  <c r="AH109" i="15"/>
  <c r="AC109" i="15"/>
  <c r="X108" i="15"/>
  <c r="AT108" i="15"/>
  <c r="AU108" i="15" s="1"/>
  <c r="AR108" i="15"/>
  <c r="AC108" i="15"/>
  <c r="AY108" i="15"/>
  <c r="AM108" i="15"/>
  <c r="AH108" i="15"/>
  <c r="AT107" i="15"/>
  <c r="AU107" i="15" s="1"/>
  <c r="X107" i="15"/>
  <c r="AY107" i="15"/>
  <c r="AR107" i="15"/>
  <c r="AM107" i="15"/>
  <c r="AH107" i="15"/>
  <c r="AC107" i="15"/>
  <c r="X106" i="15"/>
  <c r="AT106" i="15"/>
  <c r="AU106" i="15" s="1"/>
  <c r="AH106" i="15"/>
  <c r="AC106" i="15"/>
  <c r="AY106" i="15"/>
  <c r="AR106" i="15"/>
  <c r="AM106" i="15"/>
  <c r="X105" i="15"/>
  <c r="AT105" i="15"/>
  <c r="AU105" i="15" s="1"/>
  <c r="AH105" i="15"/>
  <c r="AC105" i="15"/>
  <c r="AY105" i="15"/>
  <c r="AR105" i="15"/>
  <c r="AM105" i="15"/>
  <c r="AT104" i="15"/>
  <c r="AU104" i="15" s="1"/>
  <c r="X104" i="15"/>
  <c r="AC104" i="15"/>
  <c r="AH104" i="15"/>
  <c r="AR104" i="15"/>
  <c r="AM104" i="15"/>
  <c r="AY104" i="15"/>
  <c r="AT103" i="15"/>
  <c r="AU103" i="15" s="1"/>
  <c r="X103" i="15"/>
  <c r="AR103" i="15"/>
  <c r="AM103" i="15"/>
  <c r="AH103" i="15"/>
  <c r="AC103" i="15"/>
  <c r="AY103" i="15"/>
  <c r="AT102" i="15"/>
  <c r="AU102" i="15" s="1"/>
  <c r="X102" i="15"/>
  <c r="AY102" i="15"/>
  <c r="AR102" i="15"/>
  <c r="AM102" i="15"/>
  <c r="AH102" i="15"/>
  <c r="AC102" i="15"/>
  <c r="AT101" i="15"/>
  <c r="AU101" i="15" s="1"/>
  <c r="X101" i="15"/>
  <c r="AY101" i="15"/>
  <c r="AR101" i="15"/>
  <c r="AM101" i="15"/>
  <c r="AH101" i="15"/>
  <c r="AC101" i="15"/>
  <c r="AT100" i="15"/>
  <c r="AU100" i="15" s="1"/>
  <c r="X100" i="15"/>
  <c r="AR100" i="15"/>
  <c r="AM100" i="15"/>
  <c r="AH100" i="15"/>
  <c r="AC100" i="15"/>
  <c r="AY100" i="15"/>
  <c r="AT99" i="15"/>
  <c r="AU99" i="15" s="1"/>
  <c r="X99" i="15"/>
  <c r="AM99" i="15"/>
  <c r="AH99" i="15"/>
  <c r="AR99" i="15"/>
  <c r="AY99" i="15"/>
  <c r="AC99" i="15"/>
  <c r="X98" i="15"/>
  <c r="AT98" i="15"/>
  <c r="AU98" i="15" s="1"/>
  <c r="AR98" i="15"/>
  <c r="AM98" i="15"/>
  <c r="AH98" i="15"/>
  <c r="AC98" i="15"/>
  <c r="AY98" i="15"/>
  <c r="AT97" i="15"/>
  <c r="AU97" i="15" s="1"/>
  <c r="X97" i="15"/>
  <c r="AM97" i="15"/>
  <c r="AH97" i="15"/>
  <c r="AC97" i="15"/>
  <c r="AY97" i="15"/>
  <c r="AR97" i="15"/>
  <c r="X96" i="15"/>
  <c r="AT96" i="15"/>
  <c r="AU96" i="15" s="1"/>
  <c r="AY96" i="15"/>
  <c r="AH96" i="15"/>
  <c r="AC96" i="15"/>
  <c r="AR96" i="15"/>
  <c r="AM96" i="15"/>
  <c r="X95" i="15"/>
  <c r="AT95" i="15"/>
  <c r="AU95" i="15" s="1"/>
  <c r="AY95" i="15"/>
  <c r="AR95" i="15"/>
  <c r="AM95" i="15"/>
  <c r="AH95" i="15"/>
  <c r="AC95" i="15"/>
  <c r="AT94" i="15"/>
  <c r="AU94" i="15" s="1"/>
  <c r="X94" i="15"/>
  <c r="AY94" i="15"/>
  <c r="AR94" i="15"/>
  <c r="AM94" i="15"/>
  <c r="AH94" i="15"/>
  <c r="AC94" i="15"/>
  <c r="AT93" i="15"/>
  <c r="AU93" i="15" s="1"/>
  <c r="X93" i="15"/>
  <c r="AR93" i="15"/>
  <c r="AM93" i="15"/>
  <c r="AH93" i="15"/>
  <c r="AC93" i="15"/>
  <c r="AY93" i="15"/>
  <c r="AT92" i="15"/>
  <c r="AU92" i="15" s="1"/>
  <c r="X92" i="15"/>
  <c r="AY92" i="15"/>
  <c r="AR92" i="15"/>
  <c r="AM92" i="15"/>
  <c r="AH92" i="15"/>
  <c r="AC92" i="15"/>
  <c r="AT91" i="15"/>
  <c r="AU91" i="15" s="1"/>
  <c r="X91" i="15"/>
  <c r="AY91" i="15"/>
  <c r="AR91" i="15"/>
  <c r="AM91" i="15"/>
  <c r="AH91" i="15"/>
  <c r="AC91" i="15"/>
  <c r="X90" i="15"/>
  <c r="AT90" i="15"/>
  <c r="AU90" i="15" s="1"/>
  <c r="AR90" i="15"/>
  <c r="AM90" i="15"/>
  <c r="AH90" i="15"/>
  <c r="AC90" i="15"/>
  <c r="AY90" i="15"/>
  <c r="X89" i="15"/>
  <c r="AT89" i="15"/>
  <c r="AU89" i="15" s="1"/>
  <c r="AR89" i="15"/>
  <c r="AM89" i="15"/>
  <c r="AH89" i="15"/>
  <c r="AC89" i="15"/>
  <c r="AY89" i="15"/>
  <c r="X88" i="15"/>
  <c r="AT88" i="15"/>
  <c r="AU88" i="15" s="1"/>
  <c r="AM88" i="15"/>
  <c r="AH88" i="15"/>
  <c r="AC88" i="15"/>
  <c r="AY88" i="15"/>
  <c r="AR88" i="15"/>
  <c r="AT87" i="15"/>
  <c r="AU87" i="15" s="1"/>
  <c r="X87" i="15"/>
  <c r="AY87" i="15"/>
  <c r="AR87" i="15"/>
  <c r="AM87" i="15"/>
  <c r="AH87" i="15"/>
  <c r="AC87" i="15"/>
  <c r="AT86" i="15"/>
  <c r="AU86" i="15" s="1"/>
  <c r="X86" i="15"/>
  <c r="AH86" i="15"/>
  <c r="AR86" i="15"/>
  <c r="AY86" i="15"/>
  <c r="AM86" i="15"/>
  <c r="AC86" i="15"/>
  <c r="X85" i="15"/>
  <c r="AT85" i="15"/>
  <c r="AU85" i="15" s="1"/>
  <c r="AR85" i="15"/>
  <c r="AM85" i="15"/>
  <c r="AH85" i="15"/>
  <c r="AC85" i="15"/>
  <c r="AY85" i="15"/>
  <c r="X84" i="15"/>
  <c r="AT84" i="15"/>
  <c r="AU84" i="15" s="1"/>
  <c r="AY84" i="15"/>
  <c r="AR84" i="15"/>
  <c r="AM84" i="15"/>
  <c r="AH84" i="15"/>
  <c r="AC84" i="15"/>
  <c r="AT83" i="15"/>
  <c r="AU83" i="15" s="1"/>
  <c r="X83" i="15"/>
  <c r="AY83" i="15"/>
  <c r="AR83" i="15"/>
  <c r="AM83" i="15"/>
  <c r="AH83" i="15"/>
  <c r="AC83" i="15"/>
  <c r="AT82" i="15"/>
  <c r="AU82" i="15" s="1"/>
  <c r="X82" i="15"/>
  <c r="AY82" i="15"/>
  <c r="AR82" i="15"/>
  <c r="AM82" i="15"/>
  <c r="AH82" i="15"/>
  <c r="AC82" i="15"/>
  <c r="AT81" i="15"/>
  <c r="AU81" i="15" s="1"/>
  <c r="X81" i="15"/>
  <c r="AR81" i="15"/>
  <c r="AM81" i="15"/>
  <c r="AH81" i="15"/>
  <c r="AC81" i="15"/>
  <c r="AY81" i="15"/>
  <c r="AT80" i="15"/>
  <c r="AU80" i="15" s="1"/>
  <c r="X80" i="15"/>
  <c r="AY80" i="15"/>
  <c r="AR80" i="15"/>
  <c r="AM80" i="15"/>
  <c r="AH80" i="15"/>
  <c r="AC80" i="15"/>
  <c r="AT79" i="15"/>
  <c r="AU79" i="15" s="1"/>
  <c r="X79" i="15"/>
  <c r="AY79" i="15"/>
  <c r="AR79" i="15"/>
  <c r="AM79" i="15"/>
  <c r="AH79" i="15"/>
  <c r="AC79" i="15"/>
  <c r="AT78" i="15"/>
  <c r="AU78" i="15" s="1"/>
  <c r="X78" i="15"/>
  <c r="AY78" i="15"/>
  <c r="AR78" i="15"/>
  <c r="AM78" i="15"/>
  <c r="AH78" i="15"/>
  <c r="AC78" i="15"/>
  <c r="AT77" i="15"/>
  <c r="AU77" i="15" s="1"/>
  <c r="X77" i="15"/>
  <c r="AR77" i="15"/>
  <c r="AM77" i="15"/>
  <c r="AH77" i="15"/>
  <c r="AC77" i="15"/>
  <c r="AY77" i="15"/>
  <c r="AT76" i="15"/>
  <c r="AU76" i="15" s="1"/>
  <c r="X76" i="15"/>
  <c r="AY76" i="15"/>
  <c r="AR76" i="15"/>
  <c r="AM76" i="15"/>
  <c r="AH76" i="15"/>
  <c r="AC76" i="15"/>
  <c r="AT75" i="15"/>
  <c r="AU75" i="15" s="1"/>
  <c r="X75" i="15"/>
  <c r="AY75" i="15"/>
  <c r="AR75" i="15"/>
  <c r="AM75" i="15"/>
  <c r="AH75" i="15"/>
  <c r="AC75" i="15"/>
  <c r="AT74" i="15"/>
  <c r="AU74" i="15" s="1"/>
  <c r="X74" i="15"/>
  <c r="AY74" i="15"/>
  <c r="AR74" i="15"/>
  <c r="AM74" i="15"/>
  <c r="AH74" i="15"/>
  <c r="AC74" i="15"/>
  <c r="X73" i="15"/>
  <c r="AT73" i="15"/>
  <c r="AU73" i="15" s="1"/>
  <c r="AT72" i="15"/>
  <c r="AU72" i="15" s="1"/>
  <c r="X72" i="15"/>
  <c r="AY72" i="15"/>
  <c r="AR72" i="15"/>
  <c r="AM72" i="15"/>
  <c r="AH72" i="15"/>
  <c r="AC72" i="15"/>
  <c r="AT71" i="15"/>
  <c r="AU71" i="15" s="1"/>
  <c r="X71" i="15"/>
  <c r="AY71" i="15"/>
  <c r="AR71" i="15"/>
  <c r="AM71" i="15"/>
  <c r="AH71" i="15"/>
  <c r="AC71" i="15"/>
  <c r="AY178" i="15"/>
  <c r="AR178" i="15"/>
  <c r="AC65" i="15"/>
  <c r="AR65" i="15"/>
  <c r="AY65" i="15"/>
  <c r="AH65" i="15"/>
  <c r="AM65" i="15"/>
  <c r="X182" i="15"/>
  <c r="AT182" i="15"/>
  <c r="AU182" i="15" s="1"/>
  <c r="AR182" i="15"/>
  <c r="AM182" i="15"/>
  <c r="AH182" i="15"/>
  <c r="AC182" i="15"/>
  <c r="AY182" i="15"/>
  <c r="AT181" i="15"/>
  <c r="AU181" i="15" s="1"/>
  <c r="X181" i="15"/>
  <c r="AY181" i="15"/>
  <c r="AR181" i="15"/>
  <c r="AM181" i="15"/>
  <c r="AH181" i="15"/>
  <c r="AC181" i="15"/>
  <c r="AT180" i="15"/>
  <c r="AU180" i="15" s="1"/>
  <c r="X180" i="15"/>
  <c r="AY180" i="15"/>
  <c r="AR180" i="15"/>
  <c r="AM180" i="15"/>
  <c r="AH180" i="15"/>
  <c r="AC180" i="15"/>
  <c r="X179" i="15"/>
  <c r="AT179" i="15"/>
  <c r="AU179" i="15" s="1"/>
  <c r="AR179" i="15"/>
  <c r="AM179" i="15"/>
  <c r="AH179" i="15"/>
  <c r="AC179" i="15"/>
  <c r="AY179" i="15"/>
  <c r="X178" i="15"/>
  <c r="AT178" i="15"/>
  <c r="AU178" i="15" s="1"/>
  <c r="AM178" i="15"/>
  <c r="AH178" i="15"/>
  <c r="AC178" i="15"/>
  <c r="AT177" i="15"/>
  <c r="AU177" i="15" s="1"/>
  <c r="X177" i="15"/>
  <c r="AY177" i="15"/>
  <c r="AR177" i="15"/>
  <c r="AM177" i="15"/>
  <c r="AH177" i="15"/>
  <c r="AC177" i="15"/>
  <c r="AT176" i="15"/>
  <c r="AU176" i="15" s="1"/>
  <c r="X176" i="15"/>
  <c r="AY176" i="15"/>
  <c r="AR176" i="15"/>
  <c r="AM176" i="15"/>
  <c r="AH176" i="15"/>
  <c r="AC176" i="15"/>
  <c r="AT175" i="15"/>
  <c r="AU175" i="15" s="1"/>
  <c r="X175" i="15"/>
  <c r="AY175" i="15"/>
  <c r="AR175" i="15"/>
  <c r="AM175" i="15"/>
  <c r="AH175" i="15"/>
  <c r="AC175" i="15"/>
  <c r="X70" i="15"/>
  <c r="AT70" i="15"/>
  <c r="AU70" i="15" s="1"/>
  <c r="AR70" i="15"/>
  <c r="AM70" i="15"/>
  <c r="AH70" i="15"/>
  <c r="AC70" i="15"/>
  <c r="AY70" i="15"/>
  <c r="AY69" i="15"/>
  <c r="AR69" i="15"/>
  <c r="AM69" i="15"/>
  <c r="AH69" i="15"/>
  <c r="AC69" i="15"/>
  <c r="AT68" i="15"/>
  <c r="AU68" i="15" s="1"/>
  <c r="X68" i="15"/>
  <c r="AY68" i="15"/>
  <c r="AR68" i="15"/>
  <c r="AM68" i="15"/>
  <c r="AH68" i="15"/>
  <c r="AC68" i="15"/>
  <c r="AT67" i="15"/>
  <c r="AU67" i="15" s="1"/>
  <c r="X67" i="15"/>
  <c r="AY67" i="15"/>
  <c r="AR67" i="15"/>
  <c r="AM67" i="15"/>
  <c r="AH67" i="15"/>
  <c r="AC67" i="15"/>
  <c r="AT66" i="15"/>
  <c r="AU66" i="15" s="1"/>
  <c r="X66" i="15"/>
  <c r="AR66" i="15"/>
  <c r="AM66" i="15"/>
  <c r="AH66" i="15"/>
  <c r="AC66" i="15"/>
  <c r="AY66" i="15"/>
  <c r="X65" i="15"/>
  <c r="AT65" i="15"/>
  <c r="AU65" i="15" s="1"/>
  <c r="AT64" i="15"/>
  <c r="AU64" i="15" s="1"/>
  <c r="X64" i="15"/>
  <c r="AY64" i="15"/>
  <c r="AR64" i="15"/>
  <c r="AM64" i="15"/>
  <c r="AH64" i="15"/>
  <c r="AC64" i="15"/>
  <c r="AT63" i="15"/>
  <c r="AU63" i="15" s="1"/>
  <c r="X63" i="15"/>
  <c r="AY63" i="15"/>
  <c r="AR63" i="15"/>
  <c r="AM63" i="15"/>
  <c r="AH63" i="15"/>
  <c r="AC63" i="15"/>
  <c r="X62" i="15"/>
  <c r="AT62" i="15"/>
  <c r="AU62" i="15" s="1"/>
  <c r="AR62" i="15"/>
  <c r="AM62" i="15"/>
  <c r="AH62" i="15"/>
  <c r="AC62" i="15"/>
  <c r="AY62" i="15"/>
  <c r="BC571" i="15"/>
  <c r="BC573" i="15"/>
  <c r="BD53" i="15"/>
  <c r="BC51" i="15"/>
  <c r="BC52" i="15"/>
  <c r="BC53" i="15"/>
  <c r="BC54" i="15"/>
  <c r="BC55" i="15"/>
  <c r="BC56" i="15"/>
  <c r="BC57" i="15"/>
  <c r="BC58" i="15"/>
  <c r="BC59" i="15"/>
  <c r="BC60" i="15"/>
  <c r="BC61" i="15"/>
  <c r="BC183" i="15"/>
  <c r="BC184" i="15"/>
  <c r="BC185" i="15"/>
  <c r="BC186" i="15"/>
  <c r="BC187" i="15"/>
  <c r="BC188" i="15"/>
  <c r="BC189" i="15"/>
  <c r="BC190" i="15"/>
  <c r="BC191" i="15"/>
  <c r="BC192" i="15"/>
  <c r="BC193" i="15"/>
  <c r="BC194" i="15"/>
  <c r="BC195" i="15"/>
  <c r="BC196" i="15"/>
  <c r="BC197" i="15"/>
  <c r="BC198" i="15"/>
  <c r="BC199" i="15"/>
  <c r="BC200" i="15"/>
  <c r="BC201" i="15"/>
  <c r="BC202" i="15"/>
  <c r="BC203" i="15"/>
  <c r="BC204" i="15"/>
  <c r="BC205" i="15"/>
  <c r="BC206" i="15"/>
  <c r="BC207" i="15"/>
  <c r="BC208" i="15"/>
  <c r="BC209" i="15"/>
  <c r="BC210" i="15"/>
  <c r="BC211" i="15"/>
  <c r="BC212" i="15"/>
  <c r="BC213" i="15"/>
  <c r="BC214" i="15"/>
  <c r="BC215" i="15"/>
  <c r="BC216" i="15"/>
  <c r="BC217" i="15"/>
  <c r="BC218" i="15"/>
  <c r="BC219" i="15"/>
  <c r="BC220" i="15"/>
  <c r="BC221" i="15"/>
  <c r="BC222" i="15"/>
  <c r="BC223" i="15"/>
  <c r="BC224" i="15"/>
  <c r="BC225" i="15"/>
  <c r="BC226" i="15"/>
  <c r="BC227" i="15"/>
  <c r="BC228" i="15"/>
  <c r="BC229" i="15"/>
  <c r="BC230" i="15"/>
  <c r="BC231" i="15"/>
  <c r="BC232" i="15"/>
  <c r="BC233" i="15"/>
  <c r="BC234" i="15"/>
  <c r="BC235" i="15"/>
  <c r="BC236" i="15"/>
  <c r="BC237" i="15"/>
  <c r="BC238" i="15"/>
  <c r="BC239" i="15"/>
  <c r="BC240" i="15"/>
  <c r="BC241" i="15"/>
  <c r="BC242" i="15"/>
  <c r="BC243" i="15"/>
  <c r="BC244" i="15"/>
  <c r="BC245" i="15"/>
  <c r="BC246" i="15"/>
  <c r="BC247" i="15"/>
  <c r="BC248" i="15"/>
  <c r="BC249" i="15"/>
  <c r="BC250" i="15"/>
  <c r="BC251" i="15"/>
  <c r="BC252" i="15"/>
  <c r="BC253" i="15"/>
  <c r="BC254" i="15"/>
  <c r="BC255" i="15"/>
  <c r="BC256" i="15"/>
  <c r="BC257" i="15"/>
  <c r="BC258" i="15"/>
  <c r="BC259" i="15"/>
  <c r="BC260" i="15"/>
  <c r="BC261" i="15"/>
  <c r="BC262" i="15"/>
  <c r="BC263" i="15"/>
  <c r="BC264" i="15"/>
  <c r="BC265" i="15"/>
  <c r="BC266" i="15"/>
  <c r="BC267" i="15"/>
  <c r="BC268" i="15"/>
  <c r="BC269" i="15"/>
  <c r="BC270" i="15"/>
  <c r="BC271" i="15"/>
  <c r="BC272" i="15"/>
  <c r="BC273" i="15"/>
  <c r="BC274" i="15"/>
  <c r="BC275" i="15"/>
  <c r="BC276" i="15"/>
  <c r="BC277" i="15"/>
  <c r="BC278" i="15"/>
  <c r="BC279" i="15"/>
  <c r="BC280" i="15"/>
  <c r="BC281" i="15"/>
  <c r="BC282" i="15"/>
  <c r="BC283" i="15"/>
  <c r="BC284" i="15"/>
  <c r="BC285" i="15"/>
  <c r="BC286" i="15"/>
  <c r="BC287" i="15"/>
  <c r="BC288" i="15"/>
  <c r="BC289" i="15"/>
  <c r="BC290" i="15"/>
  <c r="BC291" i="15"/>
  <c r="BC292" i="15"/>
  <c r="BC293" i="15"/>
  <c r="BC294" i="15"/>
  <c r="BC295" i="15"/>
  <c r="BC296" i="15"/>
  <c r="BC297" i="15"/>
  <c r="BC298" i="15"/>
  <c r="BC299" i="15"/>
  <c r="BC300" i="15"/>
  <c r="BC301" i="15"/>
  <c r="BC302" i="15"/>
  <c r="BC303" i="15"/>
  <c r="BC304" i="15"/>
  <c r="BC305" i="15"/>
  <c r="BC306" i="15"/>
  <c r="BC307" i="15"/>
  <c r="BC308" i="15"/>
  <c r="BC309" i="15"/>
  <c r="BC310" i="15"/>
  <c r="BC311" i="15"/>
  <c r="BC312" i="15"/>
  <c r="BC313" i="15"/>
  <c r="BC314" i="15"/>
  <c r="BC315" i="15"/>
  <c r="BC316" i="15"/>
  <c r="BC317" i="15"/>
  <c r="BC318" i="15"/>
  <c r="BC319" i="15"/>
  <c r="BC320" i="15"/>
  <c r="BC321" i="15"/>
  <c r="BC322" i="15"/>
  <c r="BC323" i="15"/>
  <c r="BC324" i="15"/>
  <c r="BC325" i="15"/>
  <c r="BC326" i="15"/>
  <c r="BC327" i="15"/>
  <c r="BC328" i="15"/>
  <c r="BC329" i="15"/>
  <c r="BC330" i="15"/>
  <c r="BC331" i="15"/>
  <c r="BC332" i="15"/>
  <c r="BC333" i="15"/>
  <c r="BC334" i="15"/>
  <c r="BC335" i="15"/>
  <c r="BC336" i="15"/>
  <c r="BC337" i="15"/>
  <c r="BC338" i="15"/>
  <c r="BC339" i="15"/>
  <c r="BC340" i="15"/>
  <c r="BC341" i="15"/>
  <c r="BC342" i="15"/>
  <c r="BC343" i="15"/>
  <c r="BC344" i="15"/>
  <c r="BC345" i="15"/>
  <c r="BC346" i="15"/>
  <c r="BC347" i="15"/>
  <c r="BC348" i="15"/>
  <c r="BC349" i="15"/>
  <c r="BC350" i="15"/>
  <c r="BC351" i="15"/>
  <c r="BC352" i="15"/>
  <c r="BC353" i="15"/>
  <c r="BC354" i="15"/>
  <c r="BC355" i="15"/>
  <c r="BC356" i="15"/>
  <c r="BC357" i="15"/>
  <c r="BC358" i="15"/>
  <c r="BC359" i="15"/>
  <c r="BC360" i="15"/>
  <c r="BC361" i="15"/>
  <c r="BC362" i="15"/>
  <c r="BC363" i="15"/>
  <c r="BC364" i="15"/>
  <c r="BC365" i="15"/>
  <c r="BC366" i="15"/>
  <c r="BC367" i="15"/>
  <c r="BC368" i="15"/>
  <c r="BC369" i="15"/>
  <c r="BC370" i="15"/>
  <c r="BC371" i="15"/>
  <c r="BC372" i="15"/>
  <c r="BC373" i="15"/>
  <c r="BC374" i="15"/>
  <c r="BC375" i="15"/>
  <c r="BC376" i="15"/>
  <c r="BC377" i="15"/>
  <c r="BC378" i="15"/>
  <c r="BC379" i="15"/>
  <c r="BC380" i="15"/>
  <c r="BC381" i="15"/>
  <c r="BC382" i="15"/>
  <c r="BC383" i="15"/>
  <c r="BC384" i="15"/>
  <c r="BC385" i="15"/>
  <c r="BC386" i="15"/>
  <c r="BC387" i="15"/>
  <c r="BC388" i="15"/>
  <c r="BC389" i="15"/>
  <c r="BC390" i="15"/>
  <c r="BC391" i="15"/>
  <c r="BC392" i="15"/>
  <c r="BC393" i="15"/>
  <c r="BC394" i="15"/>
  <c r="BC395" i="15"/>
  <c r="BC396" i="15"/>
  <c r="BC397" i="15"/>
  <c r="BC398" i="15"/>
  <c r="BC399" i="15"/>
  <c r="BC400" i="15"/>
  <c r="BC401" i="15"/>
  <c r="BC402" i="15"/>
  <c r="BC403" i="15"/>
  <c r="BC404" i="15"/>
  <c r="BC405" i="15"/>
  <c r="BC406" i="15"/>
  <c r="BC407" i="15"/>
  <c r="BC408" i="15"/>
  <c r="BC409" i="15"/>
  <c r="BC410" i="15"/>
  <c r="BC411" i="15"/>
  <c r="BC412" i="15"/>
  <c r="BC413" i="15"/>
  <c r="BC414" i="15"/>
  <c r="BC415" i="15"/>
  <c r="BC416" i="15"/>
  <c r="BC417" i="15"/>
  <c r="BC418" i="15"/>
  <c r="BC419" i="15"/>
  <c r="BC420" i="15"/>
  <c r="BC421" i="15"/>
  <c r="BC422" i="15"/>
  <c r="BC423" i="15"/>
  <c r="BC424" i="15"/>
  <c r="BC425" i="15"/>
  <c r="BC426" i="15"/>
  <c r="BC427" i="15"/>
  <c r="BC428" i="15"/>
  <c r="BC429" i="15"/>
  <c r="BC430" i="15"/>
  <c r="BC431" i="15"/>
  <c r="BC432" i="15"/>
  <c r="BC433" i="15"/>
  <c r="BC434" i="15"/>
  <c r="BC435" i="15"/>
  <c r="BC436" i="15"/>
  <c r="BC437" i="15"/>
  <c r="BC438" i="15"/>
  <c r="BC439" i="15"/>
  <c r="BC440" i="15"/>
  <c r="BC441" i="15"/>
  <c r="BC442" i="15"/>
  <c r="BC443" i="15"/>
  <c r="BC444" i="15"/>
  <c r="BC445" i="15"/>
  <c r="BC446" i="15"/>
  <c r="BC447" i="15"/>
  <c r="BC448" i="15"/>
  <c r="BC449" i="15"/>
  <c r="BC450" i="15"/>
  <c r="BC451" i="15"/>
  <c r="BC452" i="15"/>
  <c r="BC453" i="15"/>
  <c r="BC454" i="15"/>
  <c r="BC455" i="15"/>
  <c r="BC456" i="15"/>
  <c r="BC457" i="15"/>
  <c r="BC458" i="15"/>
  <c r="BC459" i="15"/>
  <c r="BC460" i="15"/>
  <c r="BC461" i="15"/>
  <c r="BC462" i="15"/>
  <c r="BC463" i="15"/>
  <c r="BC464" i="15"/>
  <c r="BC465" i="15"/>
  <c r="BC466" i="15"/>
  <c r="BC467" i="15"/>
  <c r="BC468" i="15"/>
  <c r="BC469" i="15"/>
  <c r="BC470" i="15"/>
  <c r="BC471" i="15"/>
  <c r="BC472" i="15"/>
  <c r="BC473" i="15"/>
  <c r="BC474" i="15"/>
  <c r="BC475" i="15"/>
  <c r="BC476" i="15"/>
  <c r="BC477" i="15"/>
  <c r="BC478" i="15"/>
  <c r="BC479" i="15"/>
  <c r="BC480" i="15"/>
  <c r="BC481" i="15"/>
  <c r="BC482" i="15"/>
  <c r="BC483" i="15"/>
  <c r="BC484" i="15"/>
  <c r="BC485" i="15"/>
  <c r="BC486" i="15"/>
  <c r="BC487" i="15"/>
  <c r="BC488" i="15"/>
  <c r="BC489" i="15"/>
  <c r="BC490" i="15"/>
  <c r="BC491" i="15"/>
  <c r="BC492" i="15"/>
  <c r="BC493" i="15"/>
  <c r="BC494" i="15"/>
  <c r="BC495" i="15"/>
  <c r="BC496" i="15"/>
  <c r="BC497" i="15"/>
  <c r="BC498" i="15"/>
  <c r="BC499" i="15"/>
  <c r="BC500" i="15"/>
  <c r="BC501" i="15"/>
  <c r="BC502" i="15"/>
  <c r="BC503" i="15"/>
  <c r="BC504" i="15"/>
  <c r="BC505" i="15"/>
  <c r="BC506" i="15"/>
  <c r="BC507" i="15"/>
  <c r="BC508" i="15"/>
  <c r="BC509" i="15"/>
  <c r="BC510" i="15"/>
  <c r="BC511" i="15"/>
  <c r="BC512" i="15"/>
  <c r="BC513" i="15"/>
  <c r="BC514" i="15"/>
  <c r="BC515" i="15"/>
  <c r="BC516" i="15"/>
  <c r="BC517" i="15"/>
  <c r="BC518" i="15"/>
  <c r="BC519" i="15"/>
  <c r="BC520" i="15"/>
  <c r="BC521" i="15"/>
  <c r="BC522" i="15"/>
  <c r="BC523" i="15"/>
  <c r="BC524" i="15"/>
  <c r="BC525" i="15"/>
  <c r="BC526" i="15"/>
  <c r="BC527" i="15"/>
  <c r="BC528" i="15"/>
  <c r="BC529" i="15"/>
  <c r="X69" i="15" l="1"/>
  <c r="AT69" i="15"/>
  <c r="AU69" i="15" s="1"/>
  <c r="E815" i="15"/>
  <c r="E14" i="19" s="1"/>
  <c r="D815" i="15"/>
  <c r="D14" i="19" s="1"/>
  <c r="H571" i="15"/>
  <c r="H572" i="15"/>
  <c r="H573" i="15"/>
  <c r="H574" i="15"/>
  <c r="H575" i="15"/>
  <c r="H576" i="15"/>
  <c r="H577" i="15"/>
  <c r="H578" i="15"/>
  <c r="H579" i="15"/>
  <c r="H720" i="15"/>
  <c r="H721" i="15"/>
  <c r="H722" i="15"/>
  <c r="H723" i="15"/>
  <c r="H724" i="15"/>
  <c r="H725" i="15"/>
  <c r="H726" i="15"/>
  <c r="H727" i="15"/>
  <c r="H728" i="15"/>
  <c r="H729" i="15"/>
  <c r="H730" i="15"/>
  <c r="H731" i="15"/>
  <c r="H732" i="15"/>
  <c r="H733" i="15"/>
  <c r="H734" i="15"/>
  <c r="H735" i="15"/>
  <c r="H736" i="15"/>
  <c r="H737" i="15"/>
  <c r="H738" i="15"/>
  <c r="H739" i="15"/>
  <c r="H740" i="15"/>
  <c r="H741" i="15"/>
  <c r="H742" i="15"/>
  <c r="H743" i="15"/>
  <c r="H744" i="15"/>
  <c r="H745" i="15"/>
  <c r="H746" i="15"/>
  <c r="H747" i="15"/>
  <c r="H748" i="15"/>
  <c r="H749" i="15"/>
  <c r="H750" i="15"/>
  <c r="H751" i="15"/>
  <c r="H752" i="15"/>
  <c r="H753" i="15"/>
  <c r="H754" i="15"/>
  <c r="H755" i="15"/>
  <c r="H756" i="15"/>
  <c r="H757" i="15"/>
  <c r="H758" i="15"/>
  <c r="H759" i="15"/>
  <c r="H570" i="15"/>
  <c r="BD52" i="15" l="1"/>
  <c r="W52" i="15" s="1"/>
  <c r="AT52" i="15" s="1"/>
  <c r="BE52" i="15"/>
  <c r="BF52" i="15"/>
  <c r="BG52" i="15"/>
  <c r="BH52" i="15"/>
  <c r="BE53" i="15"/>
  <c r="BF53" i="15"/>
  <c r="BG53" i="15"/>
  <c r="BH53" i="15"/>
  <c r="BD54" i="15"/>
  <c r="BE54" i="15"/>
  <c r="BF54" i="15"/>
  <c r="BG54" i="15"/>
  <c r="BH54" i="15"/>
  <c r="BD55" i="15"/>
  <c r="BE55" i="15"/>
  <c r="BF55" i="15"/>
  <c r="BG55" i="15"/>
  <c r="BH55" i="15"/>
  <c r="BD56" i="15"/>
  <c r="BE56" i="15"/>
  <c r="BF56" i="15"/>
  <c r="BG56" i="15"/>
  <c r="BH56" i="15"/>
  <c r="BD57" i="15"/>
  <c r="BE57" i="15"/>
  <c r="BF57" i="15"/>
  <c r="BG57" i="15"/>
  <c r="BH57" i="15"/>
  <c r="BD58" i="15"/>
  <c r="BE58" i="15"/>
  <c r="BF58" i="15"/>
  <c r="BG58" i="15"/>
  <c r="BH58" i="15"/>
  <c r="BD59" i="15"/>
  <c r="BE59" i="15"/>
  <c r="BF59" i="15"/>
  <c r="BG59" i="15"/>
  <c r="BH59" i="15"/>
  <c r="BD60" i="15"/>
  <c r="BE60" i="15"/>
  <c r="BF60" i="15"/>
  <c r="BG60" i="15"/>
  <c r="BH60" i="15"/>
  <c r="BD61" i="15"/>
  <c r="BE61" i="15"/>
  <c r="BF61" i="15"/>
  <c r="BG61" i="15"/>
  <c r="BH61" i="15"/>
  <c r="BD183" i="15"/>
  <c r="BE183" i="15"/>
  <c r="BF183" i="15"/>
  <c r="BG183" i="15"/>
  <c r="BH183" i="15"/>
  <c r="BD184" i="15"/>
  <c r="BE184" i="15"/>
  <c r="BF184" i="15"/>
  <c r="BG184" i="15"/>
  <c r="BH184" i="15"/>
  <c r="BD185" i="15"/>
  <c r="BE185" i="15"/>
  <c r="BF185" i="15"/>
  <c r="BG185" i="15"/>
  <c r="BH185" i="15"/>
  <c r="BD186" i="15"/>
  <c r="BE186" i="15"/>
  <c r="BF186" i="15"/>
  <c r="BG186" i="15"/>
  <c r="BH186" i="15"/>
  <c r="BD187" i="15"/>
  <c r="BE187" i="15"/>
  <c r="BF187" i="15"/>
  <c r="BG187" i="15"/>
  <c r="BH187" i="15"/>
  <c r="BD188" i="15"/>
  <c r="BE188" i="15"/>
  <c r="BF188" i="15"/>
  <c r="BG188" i="15"/>
  <c r="BH188" i="15"/>
  <c r="BD189" i="15"/>
  <c r="BE189" i="15"/>
  <c r="BF189" i="15"/>
  <c r="BG189" i="15"/>
  <c r="BH189" i="15"/>
  <c r="BD190" i="15"/>
  <c r="BE190" i="15"/>
  <c r="BF190" i="15"/>
  <c r="BG190" i="15"/>
  <c r="BH190" i="15"/>
  <c r="BD191" i="15"/>
  <c r="BE191" i="15"/>
  <c r="BF191" i="15"/>
  <c r="BG191" i="15"/>
  <c r="BH191" i="15"/>
  <c r="BD192" i="15"/>
  <c r="BE192" i="15"/>
  <c r="BF192" i="15"/>
  <c r="BG192" i="15"/>
  <c r="BH192" i="15"/>
  <c r="BD193" i="15"/>
  <c r="BE193" i="15"/>
  <c r="BF193" i="15"/>
  <c r="BG193" i="15"/>
  <c r="BH193" i="15"/>
  <c r="BD194" i="15"/>
  <c r="BE194" i="15"/>
  <c r="BF194" i="15"/>
  <c r="BG194" i="15"/>
  <c r="BH194" i="15"/>
  <c r="BD195" i="15"/>
  <c r="BE195" i="15"/>
  <c r="BF195" i="15"/>
  <c r="BG195" i="15"/>
  <c r="BH195" i="15"/>
  <c r="BD196" i="15"/>
  <c r="BE196" i="15"/>
  <c r="BF196" i="15"/>
  <c r="BG196" i="15"/>
  <c r="BH196" i="15"/>
  <c r="BD197" i="15"/>
  <c r="BE197" i="15"/>
  <c r="BF197" i="15"/>
  <c r="BG197" i="15"/>
  <c r="BH197" i="15"/>
  <c r="BD198" i="15"/>
  <c r="BE198" i="15"/>
  <c r="BF198" i="15"/>
  <c r="BG198" i="15"/>
  <c r="BH198" i="15"/>
  <c r="BD199" i="15"/>
  <c r="BE199" i="15"/>
  <c r="BF199" i="15"/>
  <c r="BG199" i="15"/>
  <c r="BH199" i="15"/>
  <c r="BD200" i="15"/>
  <c r="BE200" i="15"/>
  <c r="BF200" i="15"/>
  <c r="BG200" i="15"/>
  <c r="BH200" i="15"/>
  <c r="BD201" i="15"/>
  <c r="BE201" i="15"/>
  <c r="BF201" i="15"/>
  <c r="BG201" i="15"/>
  <c r="BH201" i="15"/>
  <c r="BD202" i="15"/>
  <c r="BE202" i="15"/>
  <c r="BF202" i="15"/>
  <c r="BG202" i="15"/>
  <c r="BH202" i="15"/>
  <c r="BD203" i="15"/>
  <c r="BE203" i="15"/>
  <c r="BF203" i="15"/>
  <c r="BG203" i="15"/>
  <c r="BH203" i="15"/>
  <c r="BD204" i="15"/>
  <c r="BE204" i="15"/>
  <c r="BF204" i="15"/>
  <c r="BG204" i="15"/>
  <c r="BH204" i="15"/>
  <c r="BD205" i="15"/>
  <c r="BE205" i="15"/>
  <c r="BF205" i="15"/>
  <c r="BG205" i="15"/>
  <c r="BH205" i="15"/>
  <c r="BD206" i="15"/>
  <c r="BE206" i="15"/>
  <c r="BF206" i="15"/>
  <c r="BG206" i="15"/>
  <c r="BH206" i="15"/>
  <c r="BD207" i="15"/>
  <c r="BE207" i="15"/>
  <c r="BF207" i="15"/>
  <c r="BG207" i="15"/>
  <c r="BH207" i="15"/>
  <c r="BD208" i="15"/>
  <c r="BE208" i="15"/>
  <c r="BF208" i="15"/>
  <c r="BG208" i="15"/>
  <c r="BH208" i="15"/>
  <c r="BD209" i="15"/>
  <c r="BE209" i="15"/>
  <c r="BF209" i="15"/>
  <c r="BG209" i="15"/>
  <c r="BH209" i="15"/>
  <c r="BD210" i="15"/>
  <c r="BE210" i="15"/>
  <c r="BF210" i="15"/>
  <c r="BG210" i="15"/>
  <c r="BH210" i="15"/>
  <c r="BD211" i="15"/>
  <c r="BE211" i="15"/>
  <c r="BF211" i="15"/>
  <c r="BG211" i="15"/>
  <c r="BH211" i="15"/>
  <c r="BD212" i="15"/>
  <c r="BE212" i="15"/>
  <c r="BF212" i="15"/>
  <c r="BG212" i="15"/>
  <c r="BH212" i="15"/>
  <c r="BD213" i="15"/>
  <c r="BE213" i="15"/>
  <c r="BF213" i="15"/>
  <c r="BG213" i="15"/>
  <c r="BH213" i="15"/>
  <c r="BD214" i="15"/>
  <c r="BE214" i="15"/>
  <c r="BF214" i="15"/>
  <c r="BG214" i="15"/>
  <c r="BH214" i="15"/>
  <c r="BD215" i="15"/>
  <c r="BE215" i="15"/>
  <c r="BF215" i="15"/>
  <c r="BG215" i="15"/>
  <c r="BH215" i="15"/>
  <c r="BD216" i="15"/>
  <c r="BE216" i="15"/>
  <c r="BF216" i="15"/>
  <c r="BG216" i="15"/>
  <c r="BH216" i="15"/>
  <c r="BD217" i="15"/>
  <c r="BE217" i="15"/>
  <c r="BF217" i="15"/>
  <c r="BG217" i="15"/>
  <c r="BH217" i="15"/>
  <c r="BD218" i="15"/>
  <c r="BE218" i="15"/>
  <c r="BF218" i="15"/>
  <c r="BG218" i="15"/>
  <c r="BH218" i="15"/>
  <c r="BD219" i="15"/>
  <c r="BE219" i="15"/>
  <c r="BF219" i="15"/>
  <c r="BG219" i="15"/>
  <c r="BH219" i="15"/>
  <c r="BD220" i="15"/>
  <c r="BE220" i="15"/>
  <c r="BF220" i="15"/>
  <c r="BG220" i="15"/>
  <c r="BH220" i="15"/>
  <c r="BD221" i="15"/>
  <c r="BE221" i="15"/>
  <c r="BF221" i="15"/>
  <c r="BG221" i="15"/>
  <c r="BH221" i="15"/>
  <c r="BD222" i="15"/>
  <c r="BE222" i="15"/>
  <c r="BF222" i="15"/>
  <c r="BG222" i="15"/>
  <c r="BH222" i="15"/>
  <c r="BD223" i="15"/>
  <c r="BE223" i="15"/>
  <c r="BF223" i="15"/>
  <c r="BG223" i="15"/>
  <c r="BH223" i="15"/>
  <c r="BD224" i="15"/>
  <c r="BE224" i="15"/>
  <c r="BF224" i="15"/>
  <c r="BG224" i="15"/>
  <c r="BH224" i="15"/>
  <c r="BD225" i="15"/>
  <c r="BE225" i="15"/>
  <c r="BF225" i="15"/>
  <c r="BG225" i="15"/>
  <c r="BH225" i="15"/>
  <c r="BD226" i="15"/>
  <c r="BE226" i="15"/>
  <c r="BF226" i="15"/>
  <c r="BG226" i="15"/>
  <c r="BH226" i="15"/>
  <c r="BD227" i="15"/>
  <c r="BE227" i="15"/>
  <c r="BF227" i="15"/>
  <c r="BG227" i="15"/>
  <c r="BH227" i="15"/>
  <c r="BD228" i="15"/>
  <c r="BE228" i="15"/>
  <c r="BF228" i="15"/>
  <c r="BG228" i="15"/>
  <c r="BH228" i="15"/>
  <c r="BD229" i="15"/>
  <c r="BE229" i="15"/>
  <c r="BF229" i="15"/>
  <c r="BG229" i="15"/>
  <c r="BH229" i="15"/>
  <c r="BD230" i="15"/>
  <c r="BE230" i="15"/>
  <c r="BF230" i="15"/>
  <c r="BG230" i="15"/>
  <c r="BH230" i="15"/>
  <c r="BD231" i="15"/>
  <c r="BE231" i="15"/>
  <c r="BF231" i="15"/>
  <c r="BG231" i="15"/>
  <c r="BH231" i="15"/>
  <c r="BD232" i="15"/>
  <c r="BE232" i="15"/>
  <c r="BF232" i="15"/>
  <c r="BG232" i="15"/>
  <c r="BH232" i="15"/>
  <c r="BD233" i="15"/>
  <c r="BE233" i="15"/>
  <c r="BF233" i="15"/>
  <c r="BG233" i="15"/>
  <c r="BH233" i="15"/>
  <c r="BD234" i="15"/>
  <c r="BE234" i="15"/>
  <c r="BF234" i="15"/>
  <c r="BG234" i="15"/>
  <c r="BH234" i="15"/>
  <c r="BD235" i="15"/>
  <c r="BE235" i="15"/>
  <c r="BF235" i="15"/>
  <c r="BG235" i="15"/>
  <c r="BH235" i="15"/>
  <c r="BD236" i="15"/>
  <c r="BE236" i="15"/>
  <c r="BF236" i="15"/>
  <c r="BG236" i="15"/>
  <c r="BH236" i="15"/>
  <c r="BD237" i="15"/>
  <c r="BE237" i="15"/>
  <c r="BF237" i="15"/>
  <c r="BG237" i="15"/>
  <c r="BH237" i="15"/>
  <c r="BD238" i="15"/>
  <c r="BE238" i="15"/>
  <c r="BF238" i="15"/>
  <c r="BG238" i="15"/>
  <c r="BH238" i="15"/>
  <c r="BD239" i="15"/>
  <c r="BE239" i="15"/>
  <c r="BF239" i="15"/>
  <c r="BG239" i="15"/>
  <c r="BH239" i="15"/>
  <c r="BD240" i="15"/>
  <c r="BE240" i="15"/>
  <c r="BF240" i="15"/>
  <c r="BG240" i="15"/>
  <c r="BH240" i="15"/>
  <c r="BD241" i="15"/>
  <c r="BE241" i="15"/>
  <c r="BF241" i="15"/>
  <c r="BG241" i="15"/>
  <c r="BH241" i="15"/>
  <c r="BD242" i="15"/>
  <c r="BE242" i="15"/>
  <c r="BF242" i="15"/>
  <c r="BG242" i="15"/>
  <c r="BH242" i="15"/>
  <c r="BD243" i="15"/>
  <c r="BE243" i="15"/>
  <c r="BF243" i="15"/>
  <c r="BG243" i="15"/>
  <c r="BH243" i="15"/>
  <c r="BD244" i="15"/>
  <c r="BE244" i="15"/>
  <c r="BF244" i="15"/>
  <c r="BG244" i="15"/>
  <c r="BH244" i="15"/>
  <c r="BD245" i="15"/>
  <c r="BE245" i="15"/>
  <c r="BF245" i="15"/>
  <c r="BG245" i="15"/>
  <c r="BH245" i="15"/>
  <c r="BD246" i="15"/>
  <c r="BE246" i="15"/>
  <c r="BF246" i="15"/>
  <c r="BG246" i="15"/>
  <c r="BH246" i="15"/>
  <c r="BD247" i="15"/>
  <c r="BE247" i="15"/>
  <c r="BF247" i="15"/>
  <c r="BG247" i="15"/>
  <c r="BH247" i="15"/>
  <c r="BD248" i="15"/>
  <c r="BE248" i="15"/>
  <c r="BF248" i="15"/>
  <c r="BG248" i="15"/>
  <c r="BH248" i="15"/>
  <c r="BD249" i="15"/>
  <c r="BE249" i="15"/>
  <c r="BF249" i="15"/>
  <c r="BG249" i="15"/>
  <c r="BH249" i="15"/>
  <c r="BD250" i="15"/>
  <c r="BE250" i="15"/>
  <c r="BF250" i="15"/>
  <c r="BG250" i="15"/>
  <c r="BH250" i="15"/>
  <c r="BD251" i="15"/>
  <c r="BE251" i="15"/>
  <c r="BF251" i="15"/>
  <c r="BG251" i="15"/>
  <c r="BH251" i="15"/>
  <c r="BD252" i="15"/>
  <c r="BE252" i="15"/>
  <c r="BF252" i="15"/>
  <c r="BG252" i="15"/>
  <c r="BH252" i="15"/>
  <c r="BD253" i="15"/>
  <c r="BE253" i="15"/>
  <c r="BF253" i="15"/>
  <c r="BG253" i="15"/>
  <c r="BH253" i="15"/>
  <c r="BD254" i="15"/>
  <c r="BE254" i="15"/>
  <c r="BF254" i="15"/>
  <c r="BG254" i="15"/>
  <c r="BH254" i="15"/>
  <c r="BD255" i="15"/>
  <c r="BE255" i="15"/>
  <c r="BF255" i="15"/>
  <c r="BG255" i="15"/>
  <c r="BH255" i="15"/>
  <c r="BD256" i="15"/>
  <c r="BE256" i="15"/>
  <c r="BF256" i="15"/>
  <c r="BG256" i="15"/>
  <c r="BH256" i="15"/>
  <c r="BD257" i="15"/>
  <c r="BE257" i="15"/>
  <c r="BF257" i="15"/>
  <c r="BG257" i="15"/>
  <c r="BH257" i="15"/>
  <c r="BD258" i="15"/>
  <c r="BE258" i="15"/>
  <c r="BF258" i="15"/>
  <c r="BG258" i="15"/>
  <c r="BH258" i="15"/>
  <c r="BD259" i="15"/>
  <c r="BE259" i="15"/>
  <c r="BF259" i="15"/>
  <c r="BG259" i="15"/>
  <c r="BH259" i="15"/>
  <c r="BD260" i="15"/>
  <c r="BE260" i="15"/>
  <c r="BF260" i="15"/>
  <c r="BG260" i="15"/>
  <c r="BH260" i="15"/>
  <c r="BD261" i="15"/>
  <c r="BE261" i="15"/>
  <c r="BF261" i="15"/>
  <c r="BG261" i="15"/>
  <c r="BH261" i="15"/>
  <c r="BD262" i="15"/>
  <c r="BE262" i="15"/>
  <c r="BF262" i="15"/>
  <c r="BG262" i="15"/>
  <c r="BH262" i="15"/>
  <c r="BD263" i="15"/>
  <c r="BE263" i="15"/>
  <c r="BF263" i="15"/>
  <c r="BG263" i="15"/>
  <c r="BH263" i="15"/>
  <c r="BD264" i="15"/>
  <c r="BE264" i="15"/>
  <c r="BF264" i="15"/>
  <c r="BG264" i="15"/>
  <c r="BH264" i="15"/>
  <c r="BD265" i="15"/>
  <c r="BE265" i="15"/>
  <c r="BF265" i="15"/>
  <c r="BG265" i="15"/>
  <c r="BH265" i="15"/>
  <c r="BD266" i="15"/>
  <c r="BE266" i="15"/>
  <c r="BF266" i="15"/>
  <c r="BG266" i="15"/>
  <c r="BH266" i="15"/>
  <c r="BD267" i="15"/>
  <c r="BE267" i="15"/>
  <c r="BF267" i="15"/>
  <c r="BG267" i="15"/>
  <c r="BH267" i="15"/>
  <c r="BD268" i="15"/>
  <c r="BE268" i="15"/>
  <c r="BF268" i="15"/>
  <c r="BG268" i="15"/>
  <c r="BH268" i="15"/>
  <c r="BD269" i="15"/>
  <c r="BE269" i="15"/>
  <c r="BF269" i="15"/>
  <c r="BG269" i="15"/>
  <c r="BH269" i="15"/>
  <c r="BD270" i="15"/>
  <c r="BE270" i="15"/>
  <c r="BF270" i="15"/>
  <c r="BG270" i="15"/>
  <c r="BH270" i="15"/>
  <c r="BD271" i="15"/>
  <c r="BE271" i="15"/>
  <c r="BF271" i="15"/>
  <c r="BG271" i="15"/>
  <c r="BH271" i="15"/>
  <c r="BD272" i="15"/>
  <c r="BE272" i="15"/>
  <c r="BF272" i="15"/>
  <c r="BG272" i="15"/>
  <c r="BH272" i="15"/>
  <c r="BD273" i="15"/>
  <c r="BE273" i="15"/>
  <c r="BF273" i="15"/>
  <c r="BG273" i="15"/>
  <c r="BH273" i="15"/>
  <c r="BD274" i="15"/>
  <c r="BE274" i="15"/>
  <c r="BF274" i="15"/>
  <c r="BG274" i="15"/>
  <c r="BH274" i="15"/>
  <c r="BD275" i="15"/>
  <c r="BE275" i="15"/>
  <c r="BF275" i="15"/>
  <c r="BG275" i="15"/>
  <c r="BH275" i="15"/>
  <c r="BD276" i="15"/>
  <c r="BE276" i="15"/>
  <c r="BF276" i="15"/>
  <c r="BG276" i="15"/>
  <c r="BH276" i="15"/>
  <c r="BD277" i="15"/>
  <c r="BE277" i="15"/>
  <c r="BF277" i="15"/>
  <c r="BG277" i="15"/>
  <c r="BH277" i="15"/>
  <c r="BD278" i="15"/>
  <c r="BE278" i="15"/>
  <c r="BF278" i="15"/>
  <c r="BG278" i="15"/>
  <c r="BH278" i="15"/>
  <c r="BD279" i="15"/>
  <c r="BE279" i="15"/>
  <c r="BF279" i="15"/>
  <c r="BG279" i="15"/>
  <c r="BH279" i="15"/>
  <c r="BD280" i="15"/>
  <c r="BE280" i="15"/>
  <c r="BF280" i="15"/>
  <c r="BG280" i="15"/>
  <c r="BH280" i="15"/>
  <c r="BD281" i="15"/>
  <c r="BE281" i="15"/>
  <c r="BF281" i="15"/>
  <c r="BG281" i="15"/>
  <c r="BH281" i="15"/>
  <c r="BD282" i="15"/>
  <c r="BE282" i="15"/>
  <c r="BF282" i="15"/>
  <c r="BG282" i="15"/>
  <c r="BH282" i="15"/>
  <c r="BD283" i="15"/>
  <c r="BE283" i="15"/>
  <c r="BF283" i="15"/>
  <c r="BG283" i="15"/>
  <c r="BH283" i="15"/>
  <c r="BD284" i="15"/>
  <c r="BE284" i="15"/>
  <c r="BF284" i="15"/>
  <c r="BG284" i="15"/>
  <c r="BH284" i="15"/>
  <c r="BD285" i="15"/>
  <c r="BE285" i="15"/>
  <c r="BF285" i="15"/>
  <c r="BG285" i="15"/>
  <c r="BH285" i="15"/>
  <c r="BD286" i="15"/>
  <c r="BE286" i="15"/>
  <c r="BF286" i="15"/>
  <c r="BG286" i="15"/>
  <c r="BH286" i="15"/>
  <c r="BD287" i="15"/>
  <c r="BE287" i="15"/>
  <c r="BF287" i="15"/>
  <c r="BG287" i="15"/>
  <c r="BH287" i="15"/>
  <c r="BD288" i="15"/>
  <c r="BE288" i="15"/>
  <c r="BF288" i="15"/>
  <c r="BG288" i="15"/>
  <c r="BH288" i="15"/>
  <c r="BD289" i="15"/>
  <c r="BE289" i="15"/>
  <c r="BF289" i="15"/>
  <c r="BG289" i="15"/>
  <c r="BH289" i="15"/>
  <c r="BD290" i="15"/>
  <c r="BE290" i="15"/>
  <c r="BF290" i="15"/>
  <c r="BG290" i="15"/>
  <c r="BH290" i="15"/>
  <c r="BD291" i="15"/>
  <c r="BE291" i="15"/>
  <c r="BF291" i="15"/>
  <c r="BG291" i="15"/>
  <c r="BH291" i="15"/>
  <c r="BD292" i="15"/>
  <c r="BE292" i="15"/>
  <c r="BF292" i="15"/>
  <c r="BG292" i="15"/>
  <c r="BH292" i="15"/>
  <c r="BD293" i="15"/>
  <c r="BE293" i="15"/>
  <c r="BF293" i="15"/>
  <c r="BG293" i="15"/>
  <c r="BH293" i="15"/>
  <c r="BD294" i="15"/>
  <c r="BE294" i="15"/>
  <c r="BF294" i="15"/>
  <c r="BG294" i="15"/>
  <c r="BH294" i="15"/>
  <c r="BD295" i="15"/>
  <c r="BE295" i="15"/>
  <c r="BF295" i="15"/>
  <c r="BG295" i="15"/>
  <c r="BH295" i="15"/>
  <c r="BD296" i="15"/>
  <c r="BE296" i="15"/>
  <c r="BF296" i="15"/>
  <c r="BG296" i="15"/>
  <c r="BH296" i="15"/>
  <c r="BD297" i="15"/>
  <c r="BE297" i="15"/>
  <c r="BF297" i="15"/>
  <c r="BG297" i="15"/>
  <c r="BH297" i="15"/>
  <c r="BD298" i="15"/>
  <c r="BE298" i="15"/>
  <c r="BF298" i="15"/>
  <c r="BG298" i="15"/>
  <c r="BH298" i="15"/>
  <c r="BD299" i="15"/>
  <c r="BE299" i="15"/>
  <c r="BF299" i="15"/>
  <c r="BG299" i="15"/>
  <c r="BH299" i="15"/>
  <c r="BD300" i="15"/>
  <c r="BE300" i="15"/>
  <c r="BF300" i="15"/>
  <c r="BG300" i="15"/>
  <c r="BH300" i="15"/>
  <c r="BD301" i="15"/>
  <c r="BE301" i="15"/>
  <c r="BF301" i="15"/>
  <c r="BG301" i="15"/>
  <c r="BH301" i="15"/>
  <c r="BD302" i="15"/>
  <c r="BE302" i="15"/>
  <c r="BF302" i="15"/>
  <c r="BG302" i="15"/>
  <c r="BH302" i="15"/>
  <c r="BD303" i="15"/>
  <c r="BE303" i="15"/>
  <c r="BF303" i="15"/>
  <c r="BG303" i="15"/>
  <c r="BH303" i="15"/>
  <c r="BD304" i="15"/>
  <c r="BE304" i="15"/>
  <c r="BF304" i="15"/>
  <c r="BG304" i="15"/>
  <c r="BH304" i="15"/>
  <c r="BD305" i="15"/>
  <c r="BE305" i="15"/>
  <c r="BF305" i="15"/>
  <c r="BG305" i="15"/>
  <c r="BH305" i="15"/>
  <c r="BD306" i="15"/>
  <c r="BE306" i="15"/>
  <c r="BF306" i="15"/>
  <c r="BG306" i="15"/>
  <c r="BH306" i="15"/>
  <c r="BD307" i="15"/>
  <c r="BE307" i="15"/>
  <c r="BF307" i="15"/>
  <c r="BG307" i="15"/>
  <c r="BH307" i="15"/>
  <c r="BD308" i="15"/>
  <c r="BE308" i="15"/>
  <c r="BF308" i="15"/>
  <c r="BG308" i="15"/>
  <c r="BH308" i="15"/>
  <c r="BD309" i="15"/>
  <c r="BE309" i="15"/>
  <c r="BF309" i="15"/>
  <c r="BG309" i="15"/>
  <c r="BH309" i="15"/>
  <c r="BD310" i="15"/>
  <c r="BE310" i="15"/>
  <c r="BF310" i="15"/>
  <c r="BG310" i="15"/>
  <c r="BH310" i="15"/>
  <c r="BD311" i="15"/>
  <c r="BE311" i="15"/>
  <c r="BF311" i="15"/>
  <c r="BG311" i="15"/>
  <c r="BH311" i="15"/>
  <c r="BD312" i="15"/>
  <c r="BE312" i="15"/>
  <c r="BF312" i="15"/>
  <c r="BG312" i="15"/>
  <c r="BH312" i="15"/>
  <c r="BD313" i="15"/>
  <c r="BE313" i="15"/>
  <c r="BF313" i="15"/>
  <c r="BG313" i="15"/>
  <c r="BH313" i="15"/>
  <c r="BD314" i="15"/>
  <c r="BE314" i="15"/>
  <c r="BF314" i="15"/>
  <c r="BG314" i="15"/>
  <c r="BH314" i="15"/>
  <c r="BD315" i="15"/>
  <c r="BE315" i="15"/>
  <c r="BF315" i="15"/>
  <c r="BG315" i="15"/>
  <c r="BH315" i="15"/>
  <c r="BD316" i="15"/>
  <c r="BE316" i="15"/>
  <c r="BF316" i="15"/>
  <c r="BG316" i="15"/>
  <c r="BH316" i="15"/>
  <c r="BD317" i="15"/>
  <c r="BE317" i="15"/>
  <c r="BF317" i="15"/>
  <c r="BG317" i="15"/>
  <c r="BH317" i="15"/>
  <c r="BD318" i="15"/>
  <c r="BE318" i="15"/>
  <c r="BF318" i="15"/>
  <c r="BG318" i="15"/>
  <c r="BH318" i="15"/>
  <c r="BD319" i="15"/>
  <c r="BE319" i="15"/>
  <c r="BF319" i="15"/>
  <c r="BG319" i="15"/>
  <c r="BH319" i="15"/>
  <c r="BD320" i="15"/>
  <c r="BE320" i="15"/>
  <c r="BF320" i="15"/>
  <c r="BG320" i="15"/>
  <c r="BH320" i="15"/>
  <c r="BD321" i="15"/>
  <c r="BE321" i="15"/>
  <c r="BF321" i="15"/>
  <c r="BG321" i="15"/>
  <c r="BH321" i="15"/>
  <c r="BD322" i="15"/>
  <c r="BE322" i="15"/>
  <c r="BF322" i="15"/>
  <c r="BG322" i="15"/>
  <c r="BH322" i="15"/>
  <c r="BD323" i="15"/>
  <c r="BE323" i="15"/>
  <c r="BF323" i="15"/>
  <c r="BG323" i="15"/>
  <c r="BH323" i="15"/>
  <c r="BD324" i="15"/>
  <c r="BE324" i="15"/>
  <c r="BF324" i="15"/>
  <c r="BG324" i="15"/>
  <c r="BH324" i="15"/>
  <c r="BD325" i="15"/>
  <c r="BE325" i="15"/>
  <c r="BF325" i="15"/>
  <c r="BG325" i="15"/>
  <c r="BH325" i="15"/>
  <c r="BD326" i="15"/>
  <c r="BE326" i="15"/>
  <c r="BF326" i="15"/>
  <c r="BG326" i="15"/>
  <c r="BH326" i="15"/>
  <c r="BD327" i="15"/>
  <c r="BE327" i="15"/>
  <c r="BF327" i="15"/>
  <c r="BG327" i="15"/>
  <c r="BH327" i="15"/>
  <c r="BD328" i="15"/>
  <c r="BE328" i="15"/>
  <c r="BF328" i="15"/>
  <c r="BG328" i="15"/>
  <c r="BH328" i="15"/>
  <c r="BD329" i="15"/>
  <c r="BE329" i="15"/>
  <c r="BF329" i="15"/>
  <c r="BG329" i="15"/>
  <c r="BH329" i="15"/>
  <c r="BD330" i="15"/>
  <c r="BE330" i="15"/>
  <c r="BF330" i="15"/>
  <c r="BG330" i="15"/>
  <c r="BH330" i="15"/>
  <c r="BD331" i="15"/>
  <c r="BE331" i="15"/>
  <c r="BF331" i="15"/>
  <c r="BG331" i="15"/>
  <c r="BH331" i="15"/>
  <c r="BD332" i="15"/>
  <c r="BE332" i="15"/>
  <c r="BF332" i="15"/>
  <c r="BG332" i="15"/>
  <c r="BH332" i="15"/>
  <c r="BD333" i="15"/>
  <c r="BE333" i="15"/>
  <c r="BF333" i="15"/>
  <c r="BG333" i="15"/>
  <c r="BH333" i="15"/>
  <c r="BD334" i="15"/>
  <c r="BE334" i="15"/>
  <c r="BF334" i="15"/>
  <c r="BG334" i="15"/>
  <c r="BH334" i="15"/>
  <c r="BD335" i="15"/>
  <c r="BE335" i="15"/>
  <c r="BF335" i="15"/>
  <c r="BG335" i="15"/>
  <c r="BH335" i="15"/>
  <c r="BD336" i="15"/>
  <c r="BE336" i="15"/>
  <c r="BF336" i="15"/>
  <c r="BG336" i="15"/>
  <c r="BH336" i="15"/>
  <c r="BD337" i="15"/>
  <c r="BE337" i="15"/>
  <c r="BF337" i="15"/>
  <c r="BG337" i="15"/>
  <c r="BH337" i="15"/>
  <c r="BD338" i="15"/>
  <c r="BE338" i="15"/>
  <c r="BF338" i="15"/>
  <c r="BG338" i="15"/>
  <c r="BH338" i="15"/>
  <c r="BD339" i="15"/>
  <c r="BE339" i="15"/>
  <c r="BF339" i="15"/>
  <c r="BG339" i="15"/>
  <c r="BH339" i="15"/>
  <c r="BD340" i="15"/>
  <c r="BE340" i="15"/>
  <c r="BF340" i="15"/>
  <c r="BG340" i="15"/>
  <c r="BH340" i="15"/>
  <c r="BD341" i="15"/>
  <c r="BE341" i="15"/>
  <c r="BF341" i="15"/>
  <c r="BG341" i="15"/>
  <c r="BH341" i="15"/>
  <c r="BD342" i="15"/>
  <c r="BE342" i="15"/>
  <c r="BF342" i="15"/>
  <c r="BG342" i="15"/>
  <c r="BH342" i="15"/>
  <c r="BD343" i="15"/>
  <c r="BE343" i="15"/>
  <c r="BF343" i="15"/>
  <c r="BG343" i="15"/>
  <c r="BH343" i="15"/>
  <c r="BD344" i="15"/>
  <c r="BE344" i="15"/>
  <c r="BF344" i="15"/>
  <c r="BG344" i="15"/>
  <c r="BH344" i="15"/>
  <c r="BD345" i="15"/>
  <c r="BE345" i="15"/>
  <c r="BF345" i="15"/>
  <c r="BG345" i="15"/>
  <c r="BH345" i="15"/>
  <c r="BD346" i="15"/>
  <c r="BE346" i="15"/>
  <c r="BF346" i="15"/>
  <c r="BG346" i="15"/>
  <c r="BH346" i="15"/>
  <c r="BD347" i="15"/>
  <c r="BE347" i="15"/>
  <c r="BF347" i="15"/>
  <c r="BG347" i="15"/>
  <c r="BH347" i="15"/>
  <c r="BD348" i="15"/>
  <c r="BE348" i="15"/>
  <c r="BF348" i="15"/>
  <c r="BG348" i="15"/>
  <c r="BH348" i="15"/>
  <c r="BD349" i="15"/>
  <c r="BE349" i="15"/>
  <c r="BF349" i="15"/>
  <c r="BG349" i="15"/>
  <c r="BH349" i="15"/>
  <c r="BD350" i="15"/>
  <c r="BE350" i="15"/>
  <c r="BF350" i="15"/>
  <c r="BG350" i="15"/>
  <c r="BH350" i="15"/>
  <c r="BD351" i="15"/>
  <c r="BE351" i="15"/>
  <c r="BF351" i="15"/>
  <c r="BG351" i="15"/>
  <c r="BH351" i="15"/>
  <c r="BD352" i="15"/>
  <c r="BE352" i="15"/>
  <c r="BF352" i="15"/>
  <c r="BG352" i="15"/>
  <c r="BH352" i="15"/>
  <c r="BD353" i="15"/>
  <c r="BE353" i="15"/>
  <c r="BF353" i="15"/>
  <c r="BG353" i="15"/>
  <c r="BH353" i="15"/>
  <c r="BD354" i="15"/>
  <c r="BE354" i="15"/>
  <c r="BF354" i="15"/>
  <c r="BG354" i="15"/>
  <c r="BH354" i="15"/>
  <c r="BD355" i="15"/>
  <c r="BE355" i="15"/>
  <c r="BF355" i="15"/>
  <c r="BG355" i="15"/>
  <c r="BH355" i="15"/>
  <c r="BD356" i="15"/>
  <c r="BE356" i="15"/>
  <c r="BF356" i="15"/>
  <c r="BG356" i="15"/>
  <c r="BH356" i="15"/>
  <c r="BD357" i="15"/>
  <c r="BE357" i="15"/>
  <c r="BF357" i="15"/>
  <c r="BG357" i="15"/>
  <c r="BH357" i="15"/>
  <c r="BD358" i="15"/>
  <c r="BE358" i="15"/>
  <c r="BF358" i="15"/>
  <c r="BG358" i="15"/>
  <c r="BH358" i="15"/>
  <c r="BD359" i="15"/>
  <c r="BE359" i="15"/>
  <c r="BF359" i="15"/>
  <c r="BG359" i="15"/>
  <c r="BH359" i="15"/>
  <c r="BD360" i="15"/>
  <c r="BE360" i="15"/>
  <c r="BF360" i="15"/>
  <c r="BG360" i="15"/>
  <c r="BH360" i="15"/>
  <c r="BD361" i="15"/>
  <c r="BE361" i="15"/>
  <c r="BF361" i="15"/>
  <c r="BG361" i="15"/>
  <c r="BH361" i="15"/>
  <c r="BD362" i="15"/>
  <c r="BE362" i="15"/>
  <c r="BF362" i="15"/>
  <c r="BG362" i="15"/>
  <c r="BH362" i="15"/>
  <c r="BD363" i="15"/>
  <c r="BE363" i="15"/>
  <c r="BF363" i="15"/>
  <c r="BG363" i="15"/>
  <c r="BH363" i="15"/>
  <c r="BD364" i="15"/>
  <c r="BE364" i="15"/>
  <c r="BF364" i="15"/>
  <c r="BG364" i="15"/>
  <c r="BH364" i="15"/>
  <c r="BD365" i="15"/>
  <c r="BE365" i="15"/>
  <c r="BF365" i="15"/>
  <c r="BG365" i="15"/>
  <c r="BH365" i="15"/>
  <c r="BD366" i="15"/>
  <c r="BE366" i="15"/>
  <c r="BF366" i="15"/>
  <c r="BG366" i="15"/>
  <c r="BH366" i="15"/>
  <c r="BD367" i="15"/>
  <c r="BE367" i="15"/>
  <c r="BF367" i="15"/>
  <c r="BG367" i="15"/>
  <c r="BH367" i="15"/>
  <c r="BD368" i="15"/>
  <c r="BE368" i="15"/>
  <c r="BF368" i="15"/>
  <c r="BG368" i="15"/>
  <c r="BH368" i="15"/>
  <c r="BD369" i="15"/>
  <c r="BE369" i="15"/>
  <c r="BF369" i="15"/>
  <c r="BG369" i="15"/>
  <c r="BH369" i="15"/>
  <c r="BD370" i="15"/>
  <c r="BE370" i="15"/>
  <c r="BF370" i="15"/>
  <c r="BG370" i="15"/>
  <c r="BH370" i="15"/>
  <c r="BD371" i="15"/>
  <c r="BE371" i="15"/>
  <c r="BF371" i="15"/>
  <c r="BG371" i="15"/>
  <c r="BH371" i="15"/>
  <c r="BD372" i="15"/>
  <c r="BE372" i="15"/>
  <c r="BF372" i="15"/>
  <c r="BG372" i="15"/>
  <c r="BH372" i="15"/>
  <c r="BD373" i="15"/>
  <c r="BE373" i="15"/>
  <c r="BF373" i="15"/>
  <c r="BG373" i="15"/>
  <c r="BH373" i="15"/>
  <c r="BD374" i="15"/>
  <c r="BE374" i="15"/>
  <c r="BF374" i="15"/>
  <c r="BG374" i="15"/>
  <c r="BH374" i="15"/>
  <c r="BD375" i="15"/>
  <c r="BE375" i="15"/>
  <c r="BF375" i="15"/>
  <c r="BG375" i="15"/>
  <c r="BH375" i="15"/>
  <c r="BD376" i="15"/>
  <c r="BE376" i="15"/>
  <c r="BF376" i="15"/>
  <c r="BG376" i="15"/>
  <c r="BH376" i="15"/>
  <c r="BD377" i="15"/>
  <c r="BE377" i="15"/>
  <c r="BF377" i="15"/>
  <c r="BG377" i="15"/>
  <c r="BH377" i="15"/>
  <c r="BD378" i="15"/>
  <c r="BE378" i="15"/>
  <c r="BF378" i="15"/>
  <c r="BG378" i="15"/>
  <c r="BH378" i="15"/>
  <c r="BD379" i="15"/>
  <c r="BE379" i="15"/>
  <c r="BF379" i="15"/>
  <c r="BG379" i="15"/>
  <c r="BH379" i="15"/>
  <c r="BD380" i="15"/>
  <c r="BE380" i="15"/>
  <c r="BF380" i="15"/>
  <c r="BG380" i="15"/>
  <c r="BH380" i="15"/>
  <c r="BD381" i="15"/>
  <c r="BE381" i="15"/>
  <c r="BF381" i="15"/>
  <c r="BG381" i="15"/>
  <c r="BH381" i="15"/>
  <c r="BD382" i="15"/>
  <c r="BE382" i="15"/>
  <c r="BF382" i="15"/>
  <c r="BG382" i="15"/>
  <c r="BH382" i="15"/>
  <c r="BD383" i="15"/>
  <c r="BE383" i="15"/>
  <c r="BF383" i="15"/>
  <c r="BG383" i="15"/>
  <c r="BH383" i="15"/>
  <c r="BD384" i="15"/>
  <c r="BE384" i="15"/>
  <c r="BF384" i="15"/>
  <c r="BG384" i="15"/>
  <c r="BH384" i="15"/>
  <c r="BD385" i="15"/>
  <c r="BE385" i="15"/>
  <c r="BF385" i="15"/>
  <c r="BG385" i="15"/>
  <c r="BH385" i="15"/>
  <c r="BD386" i="15"/>
  <c r="BE386" i="15"/>
  <c r="BF386" i="15"/>
  <c r="BG386" i="15"/>
  <c r="BH386" i="15"/>
  <c r="BD387" i="15"/>
  <c r="BE387" i="15"/>
  <c r="BF387" i="15"/>
  <c r="BG387" i="15"/>
  <c r="BH387" i="15"/>
  <c r="BD388" i="15"/>
  <c r="BE388" i="15"/>
  <c r="BF388" i="15"/>
  <c r="BG388" i="15"/>
  <c r="BH388" i="15"/>
  <c r="BD389" i="15"/>
  <c r="BE389" i="15"/>
  <c r="BF389" i="15"/>
  <c r="BG389" i="15"/>
  <c r="BH389" i="15"/>
  <c r="BD390" i="15"/>
  <c r="BE390" i="15"/>
  <c r="BF390" i="15"/>
  <c r="BG390" i="15"/>
  <c r="BH390" i="15"/>
  <c r="BD391" i="15"/>
  <c r="BE391" i="15"/>
  <c r="BF391" i="15"/>
  <c r="BG391" i="15"/>
  <c r="BH391" i="15"/>
  <c r="BD392" i="15"/>
  <c r="BE392" i="15"/>
  <c r="BF392" i="15"/>
  <c r="BG392" i="15"/>
  <c r="BH392" i="15"/>
  <c r="BD393" i="15"/>
  <c r="BE393" i="15"/>
  <c r="BF393" i="15"/>
  <c r="BG393" i="15"/>
  <c r="BH393" i="15"/>
  <c r="BD394" i="15"/>
  <c r="BE394" i="15"/>
  <c r="BF394" i="15"/>
  <c r="BG394" i="15"/>
  <c r="BH394" i="15"/>
  <c r="BD395" i="15"/>
  <c r="BE395" i="15"/>
  <c r="BF395" i="15"/>
  <c r="BG395" i="15"/>
  <c r="BH395" i="15"/>
  <c r="BD396" i="15"/>
  <c r="BE396" i="15"/>
  <c r="BF396" i="15"/>
  <c r="BG396" i="15"/>
  <c r="BH396" i="15"/>
  <c r="BD397" i="15"/>
  <c r="BE397" i="15"/>
  <c r="BF397" i="15"/>
  <c r="BG397" i="15"/>
  <c r="BH397" i="15"/>
  <c r="BD398" i="15"/>
  <c r="BE398" i="15"/>
  <c r="BF398" i="15"/>
  <c r="BG398" i="15"/>
  <c r="BH398" i="15"/>
  <c r="BD399" i="15"/>
  <c r="BE399" i="15"/>
  <c r="BF399" i="15"/>
  <c r="BG399" i="15"/>
  <c r="BH399" i="15"/>
  <c r="BD400" i="15"/>
  <c r="BE400" i="15"/>
  <c r="BF400" i="15"/>
  <c r="BG400" i="15"/>
  <c r="BH400" i="15"/>
  <c r="BD401" i="15"/>
  <c r="BE401" i="15"/>
  <c r="BF401" i="15"/>
  <c r="BG401" i="15"/>
  <c r="BH401" i="15"/>
  <c r="BD402" i="15"/>
  <c r="BE402" i="15"/>
  <c r="BF402" i="15"/>
  <c r="BG402" i="15"/>
  <c r="BH402" i="15"/>
  <c r="BD403" i="15"/>
  <c r="BE403" i="15"/>
  <c r="BF403" i="15"/>
  <c r="BG403" i="15"/>
  <c r="BH403" i="15"/>
  <c r="BD404" i="15"/>
  <c r="BE404" i="15"/>
  <c r="BF404" i="15"/>
  <c r="BG404" i="15"/>
  <c r="BH404" i="15"/>
  <c r="BD405" i="15"/>
  <c r="BE405" i="15"/>
  <c r="BF405" i="15"/>
  <c r="BG405" i="15"/>
  <c r="BH405" i="15"/>
  <c r="BD406" i="15"/>
  <c r="BE406" i="15"/>
  <c r="BF406" i="15"/>
  <c r="BG406" i="15"/>
  <c r="BH406" i="15"/>
  <c r="BD407" i="15"/>
  <c r="BE407" i="15"/>
  <c r="BF407" i="15"/>
  <c r="BG407" i="15"/>
  <c r="BH407" i="15"/>
  <c r="BD408" i="15"/>
  <c r="BE408" i="15"/>
  <c r="BF408" i="15"/>
  <c r="BG408" i="15"/>
  <c r="BH408" i="15"/>
  <c r="BD409" i="15"/>
  <c r="BE409" i="15"/>
  <c r="BF409" i="15"/>
  <c r="BG409" i="15"/>
  <c r="BH409" i="15"/>
  <c r="BD410" i="15"/>
  <c r="BE410" i="15"/>
  <c r="BF410" i="15"/>
  <c r="BG410" i="15"/>
  <c r="BH410" i="15"/>
  <c r="BD411" i="15"/>
  <c r="BE411" i="15"/>
  <c r="BF411" i="15"/>
  <c r="BG411" i="15"/>
  <c r="BH411" i="15"/>
  <c r="BD412" i="15"/>
  <c r="BE412" i="15"/>
  <c r="BF412" i="15"/>
  <c r="BG412" i="15"/>
  <c r="BH412" i="15"/>
  <c r="BD413" i="15"/>
  <c r="BE413" i="15"/>
  <c r="BF413" i="15"/>
  <c r="BG413" i="15"/>
  <c r="BH413" i="15"/>
  <c r="BD414" i="15"/>
  <c r="BE414" i="15"/>
  <c r="BF414" i="15"/>
  <c r="BG414" i="15"/>
  <c r="BH414" i="15"/>
  <c r="BD415" i="15"/>
  <c r="BE415" i="15"/>
  <c r="BF415" i="15"/>
  <c r="BG415" i="15"/>
  <c r="BH415" i="15"/>
  <c r="BD416" i="15"/>
  <c r="BE416" i="15"/>
  <c r="BF416" i="15"/>
  <c r="BG416" i="15"/>
  <c r="BH416" i="15"/>
  <c r="BD417" i="15"/>
  <c r="BE417" i="15"/>
  <c r="BF417" i="15"/>
  <c r="BG417" i="15"/>
  <c r="BH417" i="15"/>
  <c r="BD418" i="15"/>
  <c r="BE418" i="15"/>
  <c r="BF418" i="15"/>
  <c r="BG418" i="15"/>
  <c r="BH418" i="15"/>
  <c r="BD419" i="15"/>
  <c r="BE419" i="15"/>
  <c r="BF419" i="15"/>
  <c r="BG419" i="15"/>
  <c r="BH419" i="15"/>
  <c r="BD420" i="15"/>
  <c r="BE420" i="15"/>
  <c r="BF420" i="15"/>
  <c r="BG420" i="15"/>
  <c r="BH420" i="15"/>
  <c r="BD421" i="15"/>
  <c r="BE421" i="15"/>
  <c r="BF421" i="15"/>
  <c r="BG421" i="15"/>
  <c r="BH421" i="15"/>
  <c r="BD422" i="15"/>
  <c r="BE422" i="15"/>
  <c r="BF422" i="15"/>
  <c r="BG422" i="15"/>
  <c r="BH422" i="15"/>
  <c r="BD423" i="15"/>
  <c r="BE423" i="15"/>
  <c r="BF423" i="15"/>
  <c r="BG423" i="15"/>
  <c r="BH423" i="15"/>
  <c r="BD424" i="15"/>
  <c r="BE424" i="15"/>
  <c r="BF424" i="15"/>
  <c r="BG424" i="15"/>
  <c r="BH424" i="15"/>
  <c r="BD425" i="15"/>
  <c r="BE425" i="15"/>
  <c r="BF425" i="15"/>
  <c r="BG425" i="15"/>
  <c r="BH425" i="15"/>
  <c r="BD426" i="15"/>
  <c r="BE426" i="15"/>
  <c r="BF426" i="15"/>
  <c r="BG426" i="15"/>
  <c r="BH426" i="15"/>
  <c r="BD427" i="15"/>
  <c r="BE427" i="15"/>
  <c r="BF427" i="15"/>
  <c r="BG427" i="15"/>
  <c r="BH427" i="15"/>
  <c r="BD428" i="15"/>
  <c r="BE428" i="15"/>
  <c r="BF428" i="15"/>
  <c r="BG428" i="15"/>
  <c r="BH428" i="15"/>
  <c r="BD429" i="15"/>
  <c r="BE429" i="15"/>
  <c r="BF429" i="15"/>
  <c r="BG429" i="15"/>
  <c r="BH429" i="15"/>
  <c r="BD430" i="15"/>
  <c r="BE430" i="15"/>
  <c r="BF430" i="15"/>
  <c r="BG430" i="15"/>
  <c r="BH430" i="15"/>
  <c r="BD431" i="15"/>
  <c r="BE431" i="15"/>
  <c r="BF431" i="15"/>
  <c r="BG431" i="15"/>
  <c r="BH431" i="15"/>
  <c r="BD432" i="15"/>
  <c r="BE432" i="15"/>
  <c r="BF432" i="15"/>
  <c r="BG432" i="15"/>
  <c r="BH432" i="15"/>
  <c r="BD433" i="15"/>
  <c r="BE433" i="15"/>
  <c r="BF433" i="15"/>
  <c r="BG433" i="15"/>
  <c r="BH433" i="15"/>
  <c r="BD434" i="15"/>
  <c r="BE434" i="15"/>
  <c r="BF434" i="15"/>
  <c r="BG434" i="15"/>
  <c r="BH434" i="15"/>
  <c r="BD435" i="15"/>
  <c r="BE435" i="15"/>
  <c r="BF435" i="15"/>
  <c r="BG435" i="15"/>
  <c r="BH435" i="15"/>
  <c r="BD436" i="15"/>
  <c r="BE436" i="15"/>
  <c r="BF436" i="15"/>
  <c r="BG436" i="15"/>
  <c r="BH436" i="15"/>
  <c r="BD437" i="15"/>
  <c r="BE437" i="15"/>
  <c r="BF437" i="15"/>
  <c r="BG437" i="15"/>
  <c r="BH437" i="15"/>
  <c r="BD438" i="15"/>
  <c r="BE438" i="15"/>
  <c r="BF438" i="15"/>
  <c r="BG438" i="15"/>
  <c r="BH438" i="15"/>
  <c r="BD439" i="15"/>
  <c r="BE439" i="15"/>
  <c r="BF439" i="15"/>
  <c r="BG439" i="15"/>
  <c r="BH439" i="15"/>
  <c r="BD440" i="15"/>
  <c r="BE440" i="15"/>
  <c r="BF440" i="15"/>
  <c r="BG440" i="15"/>
  <c r="BH440" i="15"/>
  <c r="BD441" i="15"/>
  <c r="BE441" i="15"/>
  <c r="BF441" i="15"/>
  <c r="BG441" i="15"/>
  <c r="BH441" i="15"/>
  <c r="BD442" i="15"/>
  <c r="BE442" i="15"/>
  <c r="BF442" i="15"/>
  <c r="BG442" i="15"/>
  <c r="BH442" i="15"/>
  <c r="BD443" i="15"/>
  <c r="BE443" i="15"/>
  <c r="BF443" i="15"/>
  <c r="BG443" i="15"/>
  <c r="BH443" i="15"/>
  <c r="BD444" i="15"/>
  <c r="BE444" i="15"/>
  <c r="BF444" i="15"/>
  <c r="BG444" i="15"/>
  <c r="BH444" i="15"/>
  <c r="BD445" i="15"/>
  <c r="BE445" i="15"/>
  <c r="BF445" i="15"/>
  <c r="BG445" i="15"/>
  <c r="BH445" i="15"/>
  <c r="BD446" i="15"/>
  <c r="BE446" i="15"/>
  <c r="BF446" i="15"/>
  <c r="BG446" i="15"/>
  <c r="BH446" i="15"/>
  <c r="BD447" i="15"/>
  <c r="BE447" i="15"/>
  <c r="BF447" i="15"/>
  <c r="BG447" i="15"/>
  <c r="BH447" i="15"/>
  <c r="BD448" i="15"/>
  <c r="BE448" i="15"/>
  <c r="BF448" i="15"/>
  <c r="BG448" i="15"/>
  <c r="BH448" i="15"/>
  <c r="BD449" i="15"/>
  <c r="BE449" i="15"/>
  <c r="BF449" i="15"/>
  <c r="BG449" i="15"/>
  <c r="BH449" i="15"/>
  <c r="BD450" i="15"/>
  <c r="BE450" i="15"/>
  <c r="BF450" i="15"/>
  <c r="BG450" i="15"/>
  <c r="BH450" i="15"/>
  <c r="BD451" i="15"/>
  <c r="BE451" i="15"/>
  <c r="BF451" i="15"/>
  <c r="BG451" i="15"/>
  <c r="BH451" i="15"/>
  <c r="BD452" i="15"/>
  <c r="BE452" i="15"/>
  <c r="BF452" i="15"/>
  <c r="BG452" i="15"/>
  <c r="BH452" i="15"/>
  <c r="BD453" i="15"/>
  <c r="BE453" i="15"/>
  <c r="BF453" i="15"/>
  <c r="BG453" i="15"/>
  <c r="BH453" i="15"/>
  <c r="BD454" i="15"/>
  <c r="BE454" i="15"/>
  <c r="BF454" i="15"/>
  <c r="BG454" i="15"/>
  <c r="BH454" i="15"/>
  <c r="BD455" i="15"/>
  <c r="BE455" i="15"/>
  <c r="BF455" i="15"/>
  <c r="BG455" i="15"/>
  <c r="BH455" i="15"/>
  <c r="BD456" i="15"/>
  <c r="BE456" i="15"/>
  <c r="BF456" i="15"/>
  <c r="BG456" i="15"/>
  <c r="BH456" i="15"/>
  <c r="BD457" i="15"/>
  <c r="BE457" i="15"/>
  <c r="BF457" i="15"/>
  <c r="BG457" i="15"/>
  <c r="BH457" i="15"/>
  <c r="BD458" i="15"/>
  <c r="BE458" i="15"/>
  <c r="BF458" i="15"/>
  <c r="BG458" i="15"/>
  <c r="BH458" i="15"/>
  <c r="BD459" i="15"/>
  <c r="BE459" i="15"/>
  <c r="BF459" i="15"/>
  <c r="BG459" i="15"/>
  <c r="BH459" i="15"/>
  <c r="BD460" i="15"/>
  <c r="BE460" i="15"/>
  <c r="BF460" i="15"/>
  <c r="BG460" i="15"/>
  <c r="BH460" i="15"/>
  <c r="BD461" i="15"/>
  <c r="BE461" i="15"/>
  <c r="BF461" i="15"/>
  <c r="BG461" i="15"/>
  <c r="BH461" i="15"/>
  <c r="BD462" i="15"/>
  <c r="BE462" i="15"/>
  <c r="BF462" i="15"/>
  <c r="BG462" i="15"/>
  <c r="BH462" i="15"/>
  <c r="BD463" i="15"/>
  <c r="BE463" i="15"/>
  <c r="BF463" i="15"/>
  <c r="BG463" i="15"/>
  <c r="BH463" i="15"/>
  <c r="BD464" i="15"/>
  <c r="BE464" i="15"/>
  <c r="BF464" i="15"/>
  <c r="BG464" i="15"/>
  <c r="BH464" i="15"/>
  <c r="BD465" i="15"/>
  <c r="BE465" i="15"/>
  <c r="BF465" i="15"/>
  <c r="BG465" i="15"/>
  <c r="BH465" i="15"/>
  <c r="BD466" i="15"/>
  <c r="BE466" i="15"/>
  <c r="BF466" i="15"/>
  <c r="BG466" i="15"/>
  <c r="BH466" i="15"/>
  <c r="BD467" i="15"/>
  <c r="BE467" i="15"/>
  <c r="BF467" i="15"/>
  <c r="BG467" i="15"/>
  <c r="BH467" i="15"/>
  <c r="BD468" i="15"/>
  <c r="BE468" i="15"/>
  <c r="BF468" i="15"/>
  <c r="BG468" i="15"/>
  <c r="BH468" i="15"/>
  <c r="BD469" i="15"/>
  <c r="BE469" i="15"/>
  <c r="BF469" i="15"/>
  <c r="BG469" i="15"/>
  <c r="BH469" i="15"/>
  <c r="BD470" i="15"/>
  <c r="BE470" i="15"/>
  <c r="BF470" i="15"/>
  <c r="BG470" i="15"/>
  <c r="BH470" i="15"/>
  <c r="BD471" i="15"/>
  <c r="BE471" i="15"/>
  <c r="BF471" i="15"/>
  <c r="BG471" i="15"/>
  <c r="BH471" i="15"/>
  <c r="BD472" i="15"/>
  <c r="BE472" i="15"/>
  <c r="BF472" i="15"/>
  <c r="BG472" i="15"/>
  <c r="BH472" i="15"/>
  <c r="BD473" i="15"/>
  <c r="BE473" i="15"/>
  <c r="BF473" i="15"/>
  <c r="BG473" i="15"/>
  <c r="BH473" i="15"/>
  <c r="BD474" i="15"/>
  <c r="BE474" i="15"/>
  <c r="BF474" i="15"/>
  <c r="BG474" i="15"/>
  <c r="BH474" i="15"/>
  <c r="BD475" i="15"/>
  <c r="BE475" i="15"/>
  <c r="BF475" i="15"/>
  <c r="BG475" i="15"/>
  <c r="BH475" i="15"/>
  <c r="BD476" i="15"/>
  <c r="BE476" i="15"/>
  <c r="BF476" i="15"/>
  <c r="BG476" i="15"/>
  <c r="BH476" i="15"/>
  <c r="BD477" i="15"/>
  <c r="BE477" i="15"/>
  <c r="BF477" i="15"/>
  <c r="BG477" i="15"/>
  <c r="BH477" i="15"/>
  <c r="BD478" i="15"/>
  <c r="BE478" i="15"/>
  <c r="BF478" i="15"/>
  <c r="BG478" i="15"/>
  <c r="BH478" i="15"/>
  <c r="BD479" i="15"/>
  <c r="BE479" i="15"/>
  <c r="BF479" i="15"/>
  <c r="BG479" i="15"/>
  <c r="BH479" i="15"/>
  <c r="BD480" i="15"/>
  <c r="BE480" i="15"/>
  <c r="BF480" i="15"/>
  <c r="BG480" i="15"/>
  <c r="BH480" i="15"/>
  <c r="BD481" i="15"/>
  <c r="BE481" i="15"/>
  <c r="BF481" i="15"/>
  <c r="BG481" i="15"/>
  <c r="BH481" i="15"/>
  <c r="BD482" i="15"/>
  <c r="BE482" i="15"/>
  <c r="BF482" i="15"/>
  <c r="BG482" i="15"/>
  <c r="BH482" i="15"/>
  <c r="BD483" i="15"/>
  <c r="BE483" i="15"/>
  <c r="BF483" i="15"/>
  <c r="BG483" i="15"/>
  <c r="BH483" i="15"/>
  <c r="BD484" i="15"/>
  <c r="BE484" i="15"/>
  <c r="BF484" i="15"/>
  <c r="BG484" i="15"/>
  <c r="BH484" i="15"/>
  <c r="BD485" i="15"/>
  <c r="BE485" i="15"/>
  <c r="BF485" i="15"/>
  <c r="BG485" i="15"/>
  <c r="BH485" i="15"/>
  <c r="BD486" i="15"/>
  <c r="BE486" i="15"/>
  <c r="BF486" i="15"/>
  <c r="BG486" i="15"/>
  <c r="BH486" i="15"/>
  <c r="BD487" i="15"/>
  <c r="BE487" i="15"/>
  <c r="BF487" i="15"/>
  <c r="BG487" i="15"/>
  <c r="BH487" i="15"/>
  <c r="BD488" i="15"/>
  <c r="BE488" i="15"/>
  <c r="BF488" i="15"/>
  <c r="BG488" i="15"/>
  <c r="BH488" i="15"/>
  <c r="BD489" i="15"/>
  <c r="BE489" i="15"/>
  <c r="BF489" i="15"/>
  <c r="BG489" i="15"/>
  <c r="BH489" i="15"/>
  <c r="BD490" i="15"/>
  <c r="BE490" i="15"/>
  <c r="BF490" i="15"/>
  <c r="BG490" i="15"/>
  <c r="BH490" i="15"/>
  <c r="BD491" i="15"/>
  <c r="BE491" i="15"/>
  <c r="BF491" i="15"/>
  <c r="BG491" i="15"/>
  <c r="BH491" i="15"/>
  <c r="BD492" i="15"/>
  <c r="BE492" i="15"/>
  <c r="BF492" i="15"/>
  <c r="BG492" i="15"/>
  <c r="BH492" i="15"/>
  <c r="BD493" i="15"/>
  <c r="BE493" i="15"/>
  <c r="BF493" i="15"/>
  <c r="BG493" i="15"/>
  <c r="BH493" i="15"/>
  <c r="BD494" i="15"/>
  <c r="BE494" i="15"/>
  <c r="BF494" i="15"/>
  <c r="BG494" i="15"/>
  <c r="BH494" i="15"/>
  <c r="BD495" i="15"/>
  <c r="BE495" i="15"/>
  <c r="BF495" i="15"/>
  <c r="BG495" i="15"/>
  <c r="BH495" i="15"/>
  <c r="BD496" i="15"/>
  <c r="BE496" i="15"/>
  <c r="BF496" i="15"/>
  <c r="BG496" i="15"/>
  <c r="BH496" i="15"/>
  <c r="BD497" i="15"/>
  <c r="BE497" i="15"/>
  <c r="BF497" i="15"/>
  <c r="BG497" i="15"/>
  <c r="BH497" i="15"/>
  <c r="BD498" i="15"/>
  <c r="BE498" i="15"/>
  <c r="BF498" i="15"/>
  <c r="BG498" i="15"/>
  <c r="BH498" i="15"/>
  <c r="BD499" i="15"/>
  <c r="BE499" i="15"/>
  <c r="BF499" i="15"/>
  <c r="BG499" i="15"/>
  <c r="BH499" i="15"/>
  <c r="BD500" i="15"/>
  <c r="BE500" i="15"/>
  <c r="BF500" i="15"/>
  <c r="BG500" i="15"/>
  <c r="BH500" i="15"/>
  <c r="BD501" i="15"/>
  <c r="BE501" i="15"/>
  <c r="BF501" i="15"/>
  <c r="BG501" i="15"/>
  <c r="BH501" i="15"/>
  <c r="BD502" i="15"/>
  <c r="BE502" i="15"/>
  <c r="BF502" i="15"/>
  <c r="BG502" i="15"/>
  <c r="BH502" i="15"/>
  <c r="BD503" i="15"/>
  <c r="BE503" i="15"/>
  <c r="BF503" i="15"/>
  <c r="BG503" i="15"/>
  <c r="BH503" i="15"/>
  <c r="BD504" i="15"/>
  <c r="BE504" i="15"/>
  <c r="BF504" i="15"/>
  <c r="BG504" i="15"/>
  <c r="BH504" i="15"/>
  <c r="BD505" i="15"/>
  <c r="BE505" i="15"/>
  <c r="BF505" i="15"/>
  <c r="BG505" i="15"/>
  <c r="BH505" i="15"/>
  <c r="BD506" i="15"/>
  <c r="BE506" i="15"/>
  <c r="BF506" i="15"/>
  <c r="BG506" i="15"/>
  <c r="BH506" i="15"/>
  <c r="BD507" i="15"/>
  <c r="BE507" i="15"/>
  <c r="BF507" i="15"/>
  <c r="BG507" i="15"/>
  <c r="BH507" i="15"/>
  <c r="BD508" i="15"/>
  <c r="BE508" i="15"/>
  <c r="BF508" i="15"/>
  <c r="BG508" i="15"/>
  <c r="BH508" i="15"/>
  <c r="BD509" i="15"/>
  <c r="BE509" i="15"/>
  <c r="BF509" i="15"/>
  <c r="BG509" i="15"/>
  <c r="BH509" i="15"/>
  <c r="BD510" i="15"/>
  <c r="BE510" i="15"/>
  <c r="BF510" i="15"/>
  <c r="BG510" i="15"/>
  <c r="BH510" i="15"/>
  <c r="BD511" i="15"/>
  <c r="BE511" i="15"/>
  <c r="BF511" i="15"/>
  <c r="BG511" i="15"/>
  <c r="BH511" i="15"/>
  <c r="BD512" i="15"/>
  <c r="BE512" i="15"/>
  <c r="BF512" i="15"/>
  <c r="BG512" i="15"/>
  <c r="BH512" i="15"/>
  <c r="BD513" i="15"/>
  <c r="BE513" i="15"/>
  <c r="BF513" i="15"/>
  <c r="BG513" i="15"/>
  <c r="BH513" i="15"/>
  <c r="BD514" i="15"/>
  <c r="BE514" i="15"/>
  <c r="BF514" i="15"/>
  <c r="BG514" i="15"/>
  <c r="BH514" i="15"/>
  <c r="BD515" i="15"/>
  <c r="BE515" i="15"/>
  <c r="BF515" i="15"/>
  <c r="BG515" i="15"/>
  <c r="BH515" i="15"/>
  <c r="BD516" i="15"/>
  <c r="BE516" i="15"/>
  <c r="BF516" i="15"/>
  <c r="BG516" i="15"/>
  <c r="BH516" i="15"/>
  <c r="BD517" i="15"/>
  <c r="BE517" i="15"/>
  <c r="BF517" i="15"/>
  <c r="BG517" i="15"/>
  <c r="BH517" i="15"/>
  <c r="BD518" i="15"/>
  <c r="BE518" i="15"/>
  <c r="BF518" i="15"/>
  <c r="BG518" i="15"/>
  <c r="BH518" i="15"/>
  <c r="BD519" i="15"/>
  <c r="BE519" i="15"/>
  <c r="BF519" i="15"/>
  <c r="BG519" i="15"/>
  <c r="BH519" i="15"/>
  <c r="BD520" i="15"/>
  <c r="BE520" i="15"/>
  <c r="BF520" i="15"/>
  <c r="BG520" i="15"/>
  <c r="BH520" i="15"/>
  <c r="BD521" i="15"/>
  <c r="BE521" i="15"/>
  <c r="BF521" i="15"/>
  <c r="BG521" i="15"/>
  <c r="BH521" i="15"/>
  <c r="BD522" i="15"/>
  <c r="BE522" i="15"/>
  <c r="BF522" i="15"/>
  <c r="BG522" i="15"/>
  <c r="BH522" i="15"/>
  <c r="BD523" i="15"/>
  <c r="BE523" i="15"/>
  <c r="BF523" i="15"/>
  <c r="BG523" i="15"/>
  <c r="BH523" i="15"/>
  <c r="BD524" i="15"/>
  <c r="BE524" i="15"/>
  <c r="BF524" i="15"/>
  <c r="BG524" i="15"/>
  <c r="BH524" i="15"/>
  <c r="BD525" i="15"/>
  <c r="BE525" i="15"/>
  <c r="BF525" i="15"/>
  <c r="BG525" i="15"/>
  <c r="BH525" i="15"/>
  <c r="BD526" i="15"/>
  <c r="BE526" i="15"/>
  <c r="BF526" i="15"/>
  <c r="BG526" i="15"/>
  <c r="BH526" i="15"/>
  <c r="BD527" i="15"/>
  <c r="BE527" i="15"/>
  <c r="BF527" i="15"/>
  <c r="BG527" i="15"/>
  <c r="BH527" i="15"/>
  <c r="BD528" i="15"/>
  <c r="BE528" i="15"/>
  <c r="BF528" i="15"/>
  <c r="BG528" i="15"/>
  <c r="BH528" i="15"/>
  <c r="BD529" i="15"/>
  <c r="BE529" i="15"/>
  <c r="BF529" i="15"/>
  <c r="BG529" i="15"/>
  <c r="BH529" i="15"/>
  <c r="BC530" i="15"/>
  <c r="BD530" i="15"/>
  <c r="BE530" i="15"/>
  <c r="BF530" i="15"/>
  <c r="BG530" i="15"/>
  <c r="BH530" i="15"/>
  <c r="BC531" i="15"/>
  <c r="BD531" i="15"/>
  <c r="BE531" i="15"/>
  <c r="BF531" i="15"/>
  <c r="BG531" i="15"/>
  <c r="BH531" i="15"/>
  <c r="BC532" i="15"/>
  <c r="BD532" i="15"/>
  <c r="BE532" i="15"/>
  <c r="BF532" i="15"/>
  <c r="BG532" i="15"/>
  <c r="BH532" i="15"/>
  <c r="BC533" i="15"/>
  <c r="BD533" i="15"/>
  <c r="BE533" i="15"/>
  <c r="BF533" i="15"/>
  <c r="BG533" i="15"/>
  <c r="BH533" i="15"/>
  <c r="BC534" i="15"/>
  <c r="BD534" i="15"/>
  <c r="BE534" i="15"/>
  <c r="BF534" i="15"/>
  <c r="BG534" i="15"/>
  <c r="BH534" i="15"/>
  <c r="BC535" i="15"/>
  <c r="BD535" i="15"/>
  <c r="BE535" i="15"/>
  <c r="BF535" i="15"/>
  <c r="BG535" i="15"/>
  <c r="BH535" i="15"/>
  <c r="BC536" i="15"/>
  <c r="BD536" i="15"/>
  <c r="BE536" i="15"/>
  <c r="BF536" i="15"/>
  <c r="BG536" i="15"/>
  <c r="BH536" i="15"/>
  <c r="BC537" i="15"/>
  <c r="BD537" i="15"/>
  <c r="BE537" i="15"/>
  <c r="BF537" i="15"/>
  <c r="BG537" i="15"/>
  <c r="BH537" i="15"/>
  <c r="BC538" i="15"/>
  <c r="BD538" i="15"/>
  <c r="BE538" i="15"/>
  <c r="BF538" i="15"/>
  <c r="BG538" i="15"/>
  <c r="BH538" i="15"/>
  <c r="BC539" i="15"/>
  <c r="BD539" i="15"/>
  <c r="BE539" i="15"/>
  <c r="BF539" i="15"/>
  <c r="BG539" i="15"/>
  <c r="BH539" i="15"/>
  <c r="BC540" i="15"/>
  <c r="BD540" i="15"/>
  <c r="BE540" i="15"/>
  <c r="BF540" i="15"/>
  <c r="BG540" i="15"/>
  <c r="BH540" i="15"/>
  <c r="BC541" i="15"/>
  <c r="BD541" i="15"/>
  <c r="BE541" i="15"/>
  <c r="BF541" i="15"/>
  <c r="BG541" i="15"/>
  <c r="BH541" i="15"/>
  <c r="BC542" i="15"/>
  <c r="BD542" i="15"/>
  <c r="BE542" i="15"/>
  <c r="BF542" i="15"/>
  <c r="BG542" i="15"/>
  <c r="BH542" i="15"/>
  <c r="BC543" i="15"/>
  <c r="BD543" i="15"/>
  <c r="BE543" i="15"/>
  <c r="BF543" i="15"/>
  <c r="BG543" i="15"/>
  <c r="BH543" i="15"/>
  <c r="BC544" i="15"/>
  <c r="BD544" i="15"/>
  <c r="BE544" i="15"/>
  <c r="BF544" i="15"/>
  <c r="BG544" i="15"/>
  <c r="BH544" i="15"/>
  <c r="BC545" i="15"/>
  <c r="BD545" i="15"/>
  <c r="BE545" i="15"/>
  <c r="BF545" i="15"/>
  <c r="BG545" i="15"/>
  <c r="BH545" i="15"/>
  <c r="BC546" i="15"/>
  <c r="BD546" i="15"/>
  <c r="BE546" i="15"/>
  <c r="BF546" i="15"/>
  <c r="BG546" i="15"/>
  <c r="BH546" i="15"/>
  <c r="BC547" i="15"/>
  <c r="BD547" i="15"/>
  <c r="BE547" i="15"/>
  <c r="BF547" i="15"/>
  <c r="BG547" i="15"/>
  <c r="BH547" i="15"/>
  <c r="BC548" i="15"/>
  <c r="BD548" i="15"/>
  <c r="BE548" i="15"/>
  <c r="BF548" i="15"/>
  <c r="BG548" i="15"/>
  <c r="BH548" i="15"/>
  <c r="BC549" i="15"/>
  <c r="BD549" i="15"/>
  <c r="BE549" i="15"/>
  <c r="BF549" i="15"/>
  <c r="BG549" i="15"/>
  <c r="BH549" i="15"/>
  <c r="BC550" i="15"/>
  <c r="BD550" i="15"/>
  <c r="BE550" i="15"/>
  <c r="BF550" i="15"/>
  <c r="BG550" i="15"/>
  <c r="BH550" i="15"/>
  <c r="BC551" i="15"/>
  <c r="BD551" i="15"/>
  <c r="BE551" i="15"/>
  <c r="BF551" i="15"/>
  <c r="BG551" i="15"/>
  <c r="BH551" i="15"/>
  <c r="BC552" i="15"/>
  <c r="BD552" i="15"/>
  <c r="BE552" i="15"/>
  <c r="BF552" i="15"/>
  <c r="BG552" i="15"/>
  <c r="BH552" i="15"/>
  <c r="BC553" i="15"/>
  <c r="BD553" i="15"/>
  <c r="BE553" i="15"/>
  <c r="BF553" i="15"/>
  <c r="BG553" i="15"/>
  <c r="BH553" i="15"/>
  <c r="BC554" i="15"/>
  <c r="BD554" i="15"/>
  <c r="BE554" i="15"/>
  <c r="BF554" i="15"/>
  <c r="BG554" i="15"/>
  <c r="BH554" i="15"/>
  <c r="BC555" i="15"/>
  <c r="BD555" i="15"/>
  <c r="BE555" i="15"/>
  <c r="BF555" i="15"/>
  <c r="BG555" i="15"/>
  <c r="BH555" i="15"/>
  <c r="BC556" i="15"/>
  <c r="BD556" i="15"/>
  <c r="BE556" i="15"/>
  <c r="BF556" i="15"/>
  <c r="BG556" i="15"/>
  <c r="BH556" i="15"/>
  <c r="BC557" i="15"/>
  <c r="BD557" i="15"/>
  <c r="BE557" i="15"/>
  <c r="BF557" i="15"/>
  <c r="BG557" i="15"/>
  <c r="BH557" i="15"/>
  <c r="BC558" i="15"/>
  <c r="BD558" i="15"/>
  <c r="BE558" i="15"/>
  <c r="BF558" i="15"/>
  <c r="BG558" i="15"/>
  <c r="BH558" i="15"/>
  <c r="BC559" i="15"/>
  <c r="BD559" i="15"/>
  <c r="BE559" i="15"/>
  <c r="BF559" i="15"/>
  <c r="BG559" i="15"/>
  <c r="BH559" i="15"/>
  <c r="BC560" i="15"/>
  <c r="BD560" i="15"/>
  <c r="BE560" i="15"/>
  <c r="BF560" i="15"/>
  <c r="BG560" i="15"/>
  <c r="BH560" i="15"/>
  <c r="BC561" i="15"/>
  <c r="BD561" i="15"/>
  <c r="BE561" i="15"/>
  <c r="BF561" i="15"/>
  <c r="BG561" i="15"/>
  <c r="BH561" i="15"/>
  <c r="V51" i="15"/>
  <c r="AS51" i="15" s="1"/>
  <c r="J26" i="15"/>
  <c r="J27" i="15"/>
  <c r="J28" i="15"/>
  <c r="J29" i="15"/>
  <c r="J30" i="15"/>
  <c r="J31" i="15"/>
  <c r="J32" i="15"/>
  <c r="J33" i="15"/>
  <c r="J34" i="15"/>
  <c r="J35" i="15"/>
  <c r="J36" i="15"/>
  <c r="J37" i="15"/>
  <c r="J38" i="15"/>
  <c r="J39" i="15"/>
  <c r="J40" i="15"/>
  <c r="J41" i="15"/>
  <c r="J42" i="15"/>
  <c r="J43" i="15"/>
  <c r="I26" i="15"/>
  <c r="I27" i="15"/>
  <c r="I28" i="15"/>
  <c r="I29" i="15"/>
  <c r="I30" i="15"/>
  <c r="I31" i="15"/>
  <c r="I32" i="15"/>
  <c r="I33" i="15"/>
  <c r="I34" i="15"/>
  <c r="I35" i="15"/>
  <c r="I36" i="15"/>
  <c r="I37" i="15"/>
  <c r="I38" i="15"/>
  <c r="I39" i="15"/>
  <c r="I40" i="15"/>
  <c r="I41" i="15"/>
  <c r="I42" i="15"/>
  <c r="H26" i="15"/>
  <c r="H27" i="15"/>
  <c r="H28" i="15"/>
  <c r="H29" i="15"/>
  <c r="H30" i="15"/>
  <c r="H31" i="15"/>
  <c r="H32" i="15"/>
  <c r="H33" i="15"/>
  <c r="H34" i="15"/>
  <c r="H35" i="15"/>
  <c r="H36" i="15"/>
  <c r="H37" i="15"/>
  <c r="H38" i="15"/>
  <c r="H39" i="15"/>
  <c r="H40" i="15"/>
  <c r="H41" i="15"/>
  <c r="H42" i="15"/>
  <c r="H43" i="15"/>
  <c r="G26" i="15"/>
  <c r="G27" i="15"/>
  <c r="G28" i="15"/>
  <c r="G29" i="15"/>
  <c r="G30" i="15"/>
  <c r="G31" i="15"/>
  <c r="G32" i="15"/>
  <c r="G33" i="15"/>
  <c r="G34" i="15"/>
  <c r="G35" i="15"/>
  <c r="G36" i="15"/>
  <c r="G37" i="15"/>
  <c r="G38" i="15"/>
  <c r="G39" i="15"/>
  <c r="G40" i="15"/>
  <c r="G41" i="15"/>
  <c r="G42" i="15"/>
  <c r="G43" i="15"/>
  <c r="J25" i="15"/>
  <c r="H52" i="15"/>
  <c r="P52" i="15"/>
  <c r="V52" i="15"/>
  <c r="AS52" i="15" s="1"/>
  <c r="H53" i="15"/>
  <c r="P53" i="15"/>
  <c r="V53" i="15"/>
  <c r="AS53" i="15" s="1"/>
  <c r="H54" i="15"/>
  <c r="P54" i="15"/>
  <c r="V54" i="15"/>
  <c r="AS54" i="15" s="1"/>
  <c r="H55" i="15"/>
  <c r="P55" i="15"/>
  <c r="V55" i="15"/>
  <c r="AS55" i="15" s="1"/>
  <c r="H56" i="15"/>
  <c r="P56" i="15"/>
  <c r="V56" i="15"/>
  <c r="AS56" i="15" s="1"/>
  <c r="H57" i="15"/>
  <c r="P57" i="15"/>
  <c r="V57" i="15"/>
  <c r="AS57" i="15" s="1"/>
  <c r="H58" i="15"/>
  <c r="AH58" i="15" s="1"/>
  <c r="P58" i="15"/>
  <c r="V58" i="15"/>
  <c r="AS58" i="15" s="1"/>
  <c r="H59" i="15"/>
  <c r="P59" i="15"/>
  <c r="V59" i="15"/>
  <c r="AS59" i="15" s="1"/>
  <c r="H60" i="15"/>
  <c r="P60" i="15"/>
  <c r="V60" i="15"/>
  <c r="AS60" i="15" s="1"/>
  <c r="H61" i="15"/>
  <c r="P61" i="15"/>
  <c r="V61" i="15"/>
  <c r="AS61" i="15" s="1"/>
  <c r="H183" i="15"/>
  <c r="AH183" i="15" s="1"/>
  <c r="P183" i="15"/>
  <c r="V183" i="15"/>
  <c r="AS183" i="15" s="1"/>
  <c r="H184" i="15"/>
  <c r="P184" i="15"/>
  <c r="V184" i="15"/>
  <c r="AS184" i="15" s="1"/>
  <c r="H185" i="15"/>
  <c r="P185" i="15"/>
  <c r="V185" i="15"/>
  <c r="AS185" i="15" s="1"/>
  <c r="H186" i="15"/>
  <c r="P186" i="15"/>
  <c r="V186" i="15"/>
  <c r="AS186" i="15" s="1"/>
  <c r="H187" i="15"/>
  <c r="P187" i="15"/>
  <c r="V187" i="15"/>
  <c r="AS187" i="15" s="1"/>
  <c r="H188" i="15"/>
  <c r="P188" i="15"/>
  <c r="V188" i="15"/>
  <c r="AS188" i="15" s="1"/>
  <c r="H189" i="15"/>
  <c r="P189" i="15"/>
  <c r="V189" i="15"/>
  <c r="AS189" i="15" s="1"/>
  <c r="H190" i="15"/>
  <c r="P190" i="15"/>
  <c r="V190" i="15"/>
  <c r="AS190" i="15" s="1"/>
  <c r="H191" i="15"/>
  <c r="AH191" i="15" s="1"/>
  <c r="P191" i="15"/>
  <c r="V191" i="15"/>
  <c r="AS191" i="15" s="1"/>
  <c r="H192" i="15"/>
  <c r="P192" i="15"/>
  <c r="V192" i="15"/>
  <c r="AS192" i="15" s="1"/>
  <c r="H193" i="15"/>
  <c r="P193" i="15"/>
  <c r="V193" i="15"/>
  <c r="AS193" i="15" s="1"/>
  <c r="H194" i="15"/>
  <c r="P194" i="15"/>
  <c r="V194" i="15"/>
  <c r="AS194" i="15" s="1"/>
  <c r="H195" i="15"/>
  <c r="AH195" i="15" s="1"/>
  <c r="P195" i="15"/>
  <c r="V195" i="15"/>
  <c r="AS195" i="15" s="1"/>
  <c r="H196" i="15"/>
  <c r="P196" i="15"/>
  <c r="V196" i="15"/>
  <c r="AS196" i="15" s="1"/>
  <c r="H197" i="15"/>
  <c r="P197" i="15"/>
  <c r="V197" i="15"/>
  <c r="AS197" i="15" s="1"/>
  <c r="H198" i="15"/>
  <c r="P198" i="15"/>
  <c r="V198" i="15"/>
  <c r="AS198" i="15" s="1"/>
  <c r="H199" i="15"/>
  <c r="P199" i="15"/>
  <c r="V199" i="15"/>
  <c r="AS199" i="15" s="1"/>
  <c r="H200" i="15"/>
  <c r="P200" i="15"/>
  <c r="V200" i="15"/>
  <c r="AS200" i="15" s="1"/>
  <c r="H201" i="15"/>
  <c r="P201" i="15"/>
  <c r="V201" i="15"/>
  <c r="AS201" i="15" s="1"/>
  <c r="H202" i="15"/>
  <c r="P202" i="15"/>
  <c r="V202" i="15"/>
  <c r="AS202" i="15" s="1"/>
  <c r="H203" i="15"/>
  <c r="AH203" i="15" s="1"/>
  <c r="P203" i="15"/>
  <c r="V203" i="15"/>
  <c r="AS203" i="15" s="1"/>
  <c r="H204" i="15"/>
  <c r="P204" i="15"/>
  <c r="V204" i="15"/>
  <c r="AS204" i="15" s="1"/>
  <c r="H205" i="15"/>
  <c r="P205" i="15"/>
  <c r="V205" i="15"/>
  <c r="AS205" i="15" s="1"/>
  <c r="H206" i="15"/>
  <c r="P206" i="15"/>
  <c r="V206" i="15"/>
  <c r="AS206" i="15" s="1"/>
  <c r="H207" i="15"/>
  <c r="AH207" i="15" s="1"/>
  <c r="P207" i="15"/>
  <c r="V207" i="15"/>
  <c r="AS207" i="15" s="1"/>
  <c r="H208" i="15"/>
  <c r="P208" i="15"/>
  <c r="V208" i="15"/>
  <c r="AS208" i="15" s="1"/>
  <c r="H209" i="15"/>
  <c r="P209" i="15"/>
  <c r="V209" i="15"/>
  <c r="AS209" i="15" s="1"/>
  <c r="H210" i="15"/>
  <c r="P210" i="15"/>
  <c r="V210" i="15"/>
  <c r="AS210" i="15" s="1"/>
  <c r="H211" i="15"/>
  <c r="P211" i="15"/>
  <c r="V211" i="15"/>
  <c r="AS211" i="15" s="1"/>
  <c r="H212" i="15"/>
  <c r="P212" i="15"/>
  <c r="V212" i="15"/>
  <c r="AS212" i="15" s="1"/>
  <c r="H213" i="15"/>
  <c r="P213" i="15"/>
  <c r="V213" i="15"/>
  <c r="AS213" i="15" s="1"/>
  <c r="H214" i="15"/>
  <c r="P214" i="15"/>
  <c r="V214" i="15"/>
  <c r="AS214" i="15" s="1"/>
  <c r="H215" i="15"/>
  <c r="P215" i="15"/>
  <c r="V215" i="15"/>
  <c r="AS215" i="15" s="1"/>
  <c r="H216" i="15"/>
  <c r="P216" i="15"/>
  <c r="V216" i="15"/>
  <c r="AS216" i="15" s="1"/>
  <c r="H217" i="15"/>
  <c r="P217" i="15"/>
  <c r="V217" i="15"/>
  <c r="AS217" i="15" s="1"/>
  <c r="H218" i="15"/>
  <c r="P218" i="15"/>
  <c r="V218" i="15"/>
  <c r="AS218" i="15" s="1"/>
  <c r="H219" i="15"/>
  <c r="AH219" i="15" s="1"/>
  <c r="P219" i="15"/>
  <c r="V219" i="15"/>
  <c r="AS219" i="15" s="1"/>
  <c r="H220" i="15"/>
  <c r="P220" i="15"/>
  <c r="V220" i="15"/>
  <c r="AS220" i="15" s="1"/>
  <c r="H221" i="15"/>
  <c r="P221" i="15"/>
  <c r="V221" i="15"/>
  <c r="AS221" i="15" s="1"/>
  <c r="H222" i="15"/>
  <c r="P222" i="15"/>
  <c r="V222" i="15"/>
  <c r="AS222" i="15" s="1"/>
  <c r="H223" i="15"/>
  <c r="P223" i="15"/>
  <c r="V223" i="15"/>
  <c r="AS223" i="15" s="1"/>
  <c r="H224" i="15"/>
  <c r="P224" i="15"/>
  <c r="V224" i="15"/>
  <c r="AS224" i="15" s="1"/>
  <c r="H225" i="15"/>
  <c r="P225" i="15"/>
  <c r="V225" i="15"/>
  <c r="AS225" i="15" s="1"/>
  <c r="H226" i="15"/>
  <c r="P226" i="15"/>
  <c r="V226" i="15"/>
  <c r="AS226" i="15" s="1"/>
  <c r="H227" i="15"/>
  <c r="P227" i="15"/>
  <c r="V227" i="15"/>
  <c r="AS227" i="15" s="1"/>
  <c r="H228" i="15"/>
  <c r="P228" i="15"/>
  <c r="V228" i="15"/>
  <c r="AS228" i="15" s="1"/>
  <c r="H229" i="15"/>
  <c r="P229" i="15"/>
  <c r="V229" i="15"/>
  <c r="AS229" i="15" s="1"/>
  <c r="H230" i="15"/>
  <c r="P230" i="15"/>
  <c r="V230" i="15"/>
  <c r="AS230" i="15" s="1"/>
  <c r="H231" i="15"/>
  <c r="AH231" i="15" s="1"/>
  <c r="P231" i="15"/>
  <c r="V231" i="15"/>
  <c r="AS231" i="15" s="1"/>
  <c r="H232" i="15"/>
  <c r="P232" i="15"/>
  <c r="V232" i="15"/>
  <c r="AS232" i="15" s="1"/>
  <c r="H233" i="15"/>
  <c r="P233" i="15"/>
  <c r="V233" i="15"/>
  <c r="AS233" i="15" s="1"/>
  <c r="H234" i="15"/>
  <c r="P234" i="15"/>
  <c r="V234" i="15"/>
  <c r="AS234" i="15" s="1"/>
  <c r="H235" i="15"/>
  <c r="P235" i="15"/>
  <c r="V235" i="15"/>
  <c r="AS235" i="15" s="1"/>
  <c r="H236" i="15"/>
  <c r="P236" i="15"/>
  <c r="V236" i="15"/>
  <c r="AS236" i="15" s="1"/>
  <c r="H237" i="15"/>
  <c r="P237" i="15"/>
  <c r="V237" i="15"/>
  <c r="AS237" i="15" s="1"/>
  <c r="H238" i="15"/>
  <c r="P238" i="15"/>
  <c r="V238" i="15"/>
  <c r="AS238" i="15" s="1"/>
  <c r="H239" i="15"/>
  <c r="P239" i="15"/>
  <c r="V239" i="15"/>
  <c r="AS239" i="15" s="1"/>
  <c r="H240" i="15"/>
  <c r="P240" i="15"/>
  <c r="V240" i="15"/>
  <c r="AS240" i="15" s="1"/>
  <c r="H241" i="15"/>
  <c r="P241" i="15"/>
  <c r="V241" i="15"/>
  <c r="AS241" i="15" s="1"/>
  <c r="H242" i="15"/>
  <c r="P242" i="15"/>
  <c r="V242" i="15"/>
  <c r="AS242" i="15" s="1"/>
  <c r="H243" i="15"/>
  <c r="AH243" i="15" s="1"/>
  <c r="P243" i="15"/>
  <c r="V243" i="15"/>
  <c r="AS243" i="15" s="1"/>
  <c r="H244" i="15"/>
  <c r="P244" i="15"/>
  <c r="V244" i="15"/>
  <c r="AS244" i="15" s="1"/>
  <c r="H245" i="15"/>
  <c r="P245" i="15"/>
  <c r="V245" i="15"/>
  <c r="AS245" i="15" s="1"/>
  <c r="H246" i="15"/>
  <c r="P246" i="15"/>
  <c r="V246" i="15"/>
  <c r="AS246" i="15" s="1"/>
  <c r="H247" i="15"/>
  <c r="P247" i="15"/>
  <c r="V247" i="15"/>
  <c r="AS247" i="15" s="1"/>
  <c r="H248" i="15"/>
  <c r="P248" i="15"/>
  <c r="V248" i="15"/>
  <c r="AS248" i="15" s="1"/>
  <c r="H249" i="15"/>
  <c r="P249" i="15"/>
  <c r="V249" i="15"/>
  <c r="AS249" i="15" s="1"/>
  <c r="H250" i="15"/>
  <c r="P250" i="15"/>
  <c r="V250" i="15"/>
  <c r="AS250" i="15" s="1"/>
  <c r="H251" i="15"/>
  <c r="P251" i="15"/>
  <c r="V251" i="15"/>
  <c r="AS251" i="15" s="1"/>
  <c r="H252" i="15"/>
  <c r="P252" i="15"/>
  <c r="V252" i="15"/>
  <c r="AS252" i="15" s="1"/>
  <c r="H253" i="15"/>
  <c r="P253" i="15"/>
  <c r="V253" i="15"/>
  <c r="AS253" i="15" s="1"/>
  <c r="H254" i="15"/>
  <c r="P254" i="15"/>
  <c r="V254" i="15"/>
  <c r="AS254" i="15" s="1"/>
  <c r="H255" i="15"/>
  <c r="AH255" i="15" s="1"/>
  <c r="P255" i="15"/>
  <c r="V255" i="15"/>
  <c r="AS255" i="15" s="1"/>
  <c r="H256" i="15"/>
  <c r="P256" i="15"/>
  <c r="V256" i="15"/>
  <c r="AS256" i="15" s="1"/>
  <c r="H257" i="15"/>
  <c r="P257" i="15"/>
  <c r="V257" i="15"/>
  <c r="AS257" i="15" s="1"/>
  <c r="H258" i="15"/>
  <c r="P258" i="15"/>
  <c r="V258" i="15"/>
  <c r="AS258" i="15" s="1"/>
  <c r="H259" i="15"/>
  <c r="P259" i="15"/>
  <c r="V259" i="15"/>
  <c r="AS259" i="15" s="1"/>
  <c r="H260" i="15"/>
  <c r="P260" i="15"/>
  <c r="V260" i="15"/>
  <c r="AS260" i="15" s="1"/>
  <c r="H261" i="15"/>
  <c r="P261" i="15"/>
  <c r="V261" i="15"/>
  <c r="AS261" i="15" s="1"/>
  <c r="H262" i="15"/>
  <c r="P262" i="15"/>
  <c r="V262" i="15"/>
  <c r="AS262" i="15" s="1"/>
  <c r="H263" i="15"/>
  <c r="P263" i="15"/>
  <c r="V263" i="15"/>
  <c r="AS263" i="15" s="1"/>
  <c r="H264" i="15"/>
  <c r="P264" i="15"/>
  <c r="V264" i="15"/>
  <c r="AS264" i="15" s="1"/>
  <c r="H265" i="15"/>
  <c r="P265" i="15"/>
  <c r="V265" i="15"/>
  <c r="AS265" i="15" s="1"/>
  <c r="H266" i="15"/>
  <c r="P266" i="15"/>
  <c r="V266" i="15"/>
  <c r="AS266" i="15" s="1"/>
  <c r="H267" i="15"/>
  <c r="AH267" i="15" s="1"/>
  <c r="P267" i="15"/>
  <c r="V267" i="15"/>
  <c r="AS267" i="15" s="1"/>
  <c r="H268" i="15"/>
  <c r="P268" i="15"/>
  <c r="V268" i="15"/>
  <c r="AS268" i="15" s="1"/>
  <c r="H269" i="15"/>
  <c r="P269" i="15"/>
  <c r="V269" i="15"/>
  <c r="AS269" i="15" s="1"/>
  <c r="H270" i="15"/>
  <c r="AH270" i="15" s="1"/>
  <c r="P270" i="15"/>
  <c r="V270" i="15"/>
  <c r="AS270" i="15" s="1"/>
  <c r="H271" i="15"/>
  <c r="P271" i="15"/>
  <c r="V271" i="15"/>
  <c r="AS271" i="15" s="1"/>
  <c r="H272" i="15"/>
  <c r="P272" i="15"/>
  <c r="V272" i="15"/>
  <c r="AS272" i="15" s="1"/>
  <c r="H273" i="15"/>
  <c r="P273" i="15"/>
  <c r="V273" i="15"/>
  <c r="AS273" i="15" s="1"/>
  <c r="H274" i="15"/>
  <c r="P274" i="15"/>
  <c r="V274" i="15"/>
  <c r="AS274" i="15" s="1"/>
  <c r="H275" i="15"/>
  <c r="P275" i="15"/>
  <c r="V275" i="15"/>
  <c r="AS275" i="15" s="1"/>
  <c r="H276" i="15"/>
  <c r="P276" i="15"/>
  <c r="V276" i="15"/>
  <c r="AS276" i="15" s="1"/>
  <c r="H277" i="15"/>
  <c r="P277" i="15"/>
  <c r="V277" i="15"/>
  <c r="AS277" i="15" s="1"/>
  <c r="H278" i="15"/>
  <c r="P278" i="15"/>
  <c r="V278" i="15"/>
  <c r="AS278" i="15" s="1"/>
  <c r="H279" i="15"/>
  <c r="AH279" i="15" s="1"/>
  <c r="P279" i="15"/>
  <c r="V279" i="15"/>
  <c r="AS279" i="15" s="1"/>
  <c r="H280" i="15"/>
  <c r="P280" i="15"/>
  <c r="V280" i="15"/>
  <c r="AS280" i="15" s="1"/>
  <c r="H281" i="15"/>
  <c r="P281" i="15"/>
  <c r="V281" i="15"/>
  <c r="AS281" i="15" s="1"/>
  <c r="H282" i="15"/>
  <c r="P282" i="15"/>
  <c r="V282" i="15"/>
  <c r="AS282" i="15" s="1"/>
  <c r="H283" i="15"/>
  <c r="P283" i="15"/>
  <c r="V283" i="15"/>
  <c r="AS283" i="15" s="1"/>
  <c r="H284" i="15"/>
  <c r="P284" i="15"/>
  <c r="V284" i="15"/>
  <c r="AS284" i="15" s="1"/>
  <c r="H285" i="15"/>
  <c r="P285" i="15"/>
  <c r="V285" i="15"/>
  <c r="AS285" i="15" s="1"/>
  <c r="H286" i="15"/>
  <c r="P286" i="15"/>
  <c r="V286" i="15"/>
  <c r="AS286" i="15" s="1"/>
  <c r="H287" i="15"/>
  <c r="P287" i="15"/>
  <c r="V287" i="15"/>
  <c r="AS287" i="15" s="1"/>
  <c r="H288" i="15"/>
  <c r="P288" i="15"/>
  <c r="V288" i="15"/>
  <c r="AS288" i="15" s="1"/>
  <c r="H289" i="15"/>
  <c r="P289" i="15"/>
  <c r="V289" i="15"/>
  <c r="AS289" i="15" s="1"/>
  <c r="H290" i="15"/>
  <c r="P290" i="15"/>
  <c r="V290" i="15"/>
  <c r="AS290" i="15" s="1"/>
  <c r="H291" i="15"/>
  <c r="AH291" i="15" s="1"/>
  <c r="P291" i="15"/>
  <c r="V291" i="15"/>
  <c r="AS291" i="15" s="1"/>
  <c r="H292" i="15"/>
  <c r="P292" i="15"/>
  <c r="V292" i="15"/>
  <c r="AS292" i="15" s="1"/>
  <c r="H293" i="15"/>
  <c r="P293" i="15"/>
  <c r="V293" i="15"/>
  <c r="AS293" i="15" s="1"/>
  <c r="H294" i="15"/>
  <c r="P294" i="15"/>
  <c r="V294" i="15"/>
  <c r="AS294" i="15" s="1"/>
  <c r="H295" i="15"/>
  <c r="P295" i="15"/>
  <c r="V295" i="15"/>
  <c r="AS295" i="15" s="1"/>
  <c r="H296" i="15"/>
  <c r="P296" i="15"/>
  <c r="V296" i="15"/>
  <c r="AS296" i="15" s="1"/>
  <c r="H297" i="15"/>
  <c r="P297" i="15"/>
  <c r="V297" i="15"/>
  <c r="AS297" i="15" s="1"/>
  <c r="H298" i="15"/>
  <c r="P298" i="15"/>
  <c r="V298" i="15"/>
  <c r="AS298" i="15" s="1"/>
  <c r="H299" i="15"/>
  <c r="P299" i="15"/>
  <c r="V299" i="15"/>
  <c r="AS299" i="15" s="1"/>
  <c r="H300" i="15"/>
  <c r="P300" i="15"/>
  <c r="V300" i="15"/>
  <c r="AS300" i="15" s="1"/>
  <c r="H301" i="15"/>
  <c r="P301" i="15"/>
  <c r="V301" i="15"/>
  <c r="AS301" i="15" s="1"/>
  <c r="H302" i="15"/>
  <c r="P302" i="15"/>
  <c r="V302" i="15"/>
  <c r="AS302" i="15" s="1"/>
  <c r="H303" i="15"/>
  <c r="AH303" i="15" s="1"/>
  <c r="P303" i="15"/>
  <c r="V303" i="15"/>
  <c r="AS303" i="15" s="1"/>
  <c r="H304" i="15"/>
  <c r="P304" i="15"/>
  <c r="V304" i="15"/>
  <c r="AS304" i="15" s="1"/>
  <c r="H305" i="15"/>
  <c r="P305" i="15"/>
  <c r="V305" i="15"/>
  <c r="AS305" i="15" s="1"/>
  <c r="H306" i="15"/>
  <c r="P306" i="15"/>
  <c r="V306" i="15"/>
  <c r="AS306" i="15" s="1"/>
  <c r="H307" i="15"/>
  <c r="P307" i="15"/>
  <c r="V307" i="15"/>
  <c r="AS307" i="15" s="1"/>
  <c r="H308" i="15"/>
  <c r="P308" i="15"/>
  <c r="V308" i="15"/>
  <c r="AS308" i="15" s="1"/>
  <c r="H309" i="15"/>
  <c r="P309" i="15"/>
  <c r="V309" i="15"/>
  <c r="AS309" i="15" s="1"/>
  <c r="H310" i="15"/>
  <c r="P310" i="15"/>
  <c r="V310" i="15"/>
  <c r="AS310" i="15" s="1"/>
  <c r="H311" i="15"/>
  <c r="P311" i="15"/>
  <c r="V311" i="15"/>
  <c r="AS311" i="15" s="1"/>
  <c r="H312" i="15"/>
  <c r="P312" i="15"/>
  <c r="V312" i="15"/>
  <c r="AS312" i="15" s="1"/>
  <c r="H313" i="15"/>
  <c r="P313" i="15"/>
  <c r="V313" i="15"/>
  <c r="AS313" i="15" s="1"/>
  <c r="H314" i="15"/>
  <c r="P314" i="15"/>
  <c r="V314" i="15"/>
  <c r="AS314" i="15" s="1"/>
  <c r="H315" i="15"/>
  <c r="AH315" i="15" s="1"/>
  <c r="P315" i="15"/>
  <c r="V315" i="15"/>
  <c r="AS315" i="15" s="1"/>
  <c r="H316" i="15"/>
  <c r="P316" i="15"/>
  <c r="V316" i="15"/>
  <c r="AS316" i="15" s="1"/>
  <c r="H317" i="15"/>
  <c r="P317" i="15"/>
  <c r="V317" i="15"/>
  <c r="AS317" i="15" s="1"/>
  <c r="H318" i="15"/>
  <c r="P318" i="15"/>
  <c r="V318" i="15"/>
  <c r="AS318" i="15" s="1"/>
  <c r="H319" i="15"/>
  <c r="P319" i="15"/>
  <c r="V319" i="15"/>
  <c r="AS319" i="15" s="1"/>
  <c r="H320" i="15"/>
  <c r="P320" i="15"/>
  <c r="V320" i="15"/>
  <c r="AS320" i="15" s="1"/>
  <c r="H321" i="15"/>
  <c r="P321" i="15"/>
  <c r="V321" i="15"/>
  <c r="AS321" i="15" s="1"/>
  <c r="H322" i="15"/>
  <c r="P322" i="15"/>
  <c r="V322" i="15"/>
  <c r="AS322" i="15" s="1"/>
  <c r="H323" i="15"/>
  <c r="AH323" i="15" s="1"/>
  <c r="P323" i="15"/>
  <c r="V323" i="15"/>
  <c r="AS323" i="15" s="1"/>
  <c r="H324" i="15"/>
  <c r="AH324" i="15" s="1"/>
  <c r="P324" i="15"/>
  <c r="V324" i="15"/>
  <c r="AS324" i="15" s="1"/>
  <c r="H325" i="15"/>
  <c r="P325" i="15"/>
  <c r="V325" i="15"/>
  <c r="AS325" i="15" s="1"/>
  <c r="H326" i="15"/>
  <c r="P326" i="15"/>
  <c r="V326" i="15"/>
  <c r="AS326" i="15" s="1"/>
  <c r="H327" i="15"/>
  <c r="P327" i="15"/>
  <c r="V327" i="15"/>
  <c r="AS327" i="15" s="1"/>
  <c r="H328" i="15"/>
  <c r="AH328" i="15" s="1"/>
  <c r="P328" i="15"/>
  <c r="V328" i="15"/>
  <c r="AS328" i="15" s="1"/>
  <c r="H329" i="15"/>
  <c r="P329" i="15"/>
  <c r="V329" i="15"/>
  <c r="AS329" i="15" s="1"/>
  <c r="H330" i="15"/>
  <c r="P330" i="15"/>
  <c r="V330" i="15"/>
  <c r="AS330" i="15" s="1"/>
  <c r="H331" i="15"/>
  <c r="P331" i="15"/>
  <c r="V331" i="15"/>
  <c r="AS331" i="15" s="1"/>
  <c r="H332" i="15"/>
  <c r="P332" i="15"/>
  <c r="V332" i="15"/>
  <c r="AS332" i="15" s="1"/>
  <c r="H333" i="15"/>
  <c r="P333" i="15"/>
  <c r="V333" i="15"/>
  <c r="AS333" i="15" s="1"/>
  <c r="H334" i="15"/>
  <c r="P334" i="15"/>
  <c r="V334" i="15"/>
  <c r="AS334" i="15" s="1"/>
  <c r="H335" i="15"/>
  <c r="AH335" i="15" s="1"/>
  <c r="P335" i="15"/>
  <c r="V335" i="15"/>
  <c r="AS335" i="15" s="1"/>
  <c r="H336" i="15"/>
  <c r="AH336" i="15" s="1"/>
  <c r="P336" i="15"/>
  <c r="V336" i="15"/>
  <c r="AS336" i="15" s="1"/>
  <c r="H337" i="15"/>
  <c r="P337" i="15"/>
  <c r="V337" i="15"/>
  <c r="AS337" i="15" s="1"/>
  <c r="H338" i="15"/>
  <c r="P338" i="15"/>
  <c r="V338" i="15"/>
  <c r="AS338" i="15" s="1"/>
  <c r="H339" i="15"/>
  <c r="P339" i="15"/>
  <c r="V339" i="15"/>
  <c r="AS339" i="15" s="1"/>
  <c r="H340" i="15"/>
  <c r="P340" i="15"/>
  <c r="V340" i="15"/>
  <c r="AS340" i="15" s="1"/>
  <c r="H341" i="15"/>
  <c r="AH341" i="15" s="1"/>
  <c r="P341" i="15"/>
  <c r="V341" i="15"/>
  <c r="AS341" i="15" s="1"/>
  <c r="H342" i="15"/>
  <c r="P342" i="15"/>
  <c r="V342" i="15"/>
  <c r="AS342" i="15" s="1"/>
  <c r="H343" i="15"/>
  <c r="P343" i="15"/>
  <c r="V343" i="15"/>
  <c r="AS343" i="15" s="1"/>
  <c r="H344" i="15"/>
  <c r="P344" i="15"/>
  <c r="V344" i="15"/>
  <c r="AS344" i="15" s="1"/>
  <c r="H345" i="15"/>
  <c r="P345" i="15"/>
  <c r="V345" i="15"/>
  <c r="AS345" i="15" s="1"/>
  <c r="H346" i="15"/>
  <c r="P346" i="15"/>
  <c r="V346" i="15"/>
  <c r="AS346" i="15" s="1"/>
  <c r="H347" i="15"/>
  <c r="P347" i="15"/>
  <c r="V347" i="15"/>
  <c r="AS347" i="15" s="1"/>
  <c r="H348" i="15"/>
  <c r="AH348" i="15" s="1"/>
  <c r="P348" i="15"/>
  <c r="V348" i="15"/>
  <c r="AS348" i="15" s="1"/>
  <c r="H349" i="15"/>
  <c r="P349" i="15"/>
  <c r="V349" i="15"/>
  <c r="AS349" i="15" s="1"/>
  <c r="H350" i="15"/>
  <c r="P350" i="15"/>
  <c r="V350" i="15"/>
  <c r="AS350" i="15" s="1"/>
  <c r="H351" i="15"/>
  <c r="P351" i="15"/>
  <c r="V351" i="15"/>
  <c r="AS351" i="15" s="1"/>
  <c r="H352" i="15"/>
  <c r="P352" i="15"/>
  <c r="V352" i="15"/>
  <c r="AS352" i="15" s="1"/>
  <c r="H353" i="15"/>
  <c r="P353" i="15"/>
  <c r="V353" i="15"/>
  <c r="AS353" i="15" s="1"/>
  <c r="H354" i="15"/>
  <c r="P354" i="15"/>
  <c r="V354" i="15"/>
  <c r="AS354" i="15" s="1"/>
  <c r="H355" i="15"/>
  <c r="P355" i="15"/>
  <c r="V355" i="15"/>
  <c r="AS355" i="15" s="1"/>
  <c r="H356" i="15"/>
  <c r="P356" i="15"/>
  <c r="V356" i="15"/>
  <c r="AS356" i="15" s="1"/>
  <c r="H357" i="15"/>
  <c r="P357" i="15"/>
  <c r="V357" i="15"/>
  <c r="AS357" i="15" s="1"/>
  <c r="H358" i="15"/>
  <c r="P358" i="15"/>
  <c r="V358" i="15"/>
  <c r="AS358" i="15" s="1"/>
  <c r="H359" i="15"/>
  <c r="P359" i="15"/>
  <c r="V359" i="15"/>
  <c r="AS359" i="15" s="1"/>
  <c r="H360" i="15"/>
  <c r="AH360" i="15" s="1"/>
  <c r="P360" i="15"/>
  <c r="V360" i="15"/>
  <c r="AS360" i="15" s="1"/>
  <c r="H361" i="15"/>
  <c r="P361" i="15"/>
  <c r="V361" i="15"/>
  <c r="AS361" i="15" s="1"/>
  <c r="H362" i="15"/>
  <c r="P362" i="15"/>
  <c r="V362" i="15"/>
  <c r="AS362" i="15" s="1"/>
  <c r="H363" i="15"/>
  <c r="P363" i="15"/>
  <c r="V363" i="15"/>
  <c r="AS363" i="15" s="1"/>
  <c r="H364" i="15"/>
  <c r="P364" i="15"/>
  <c r="V364" i="15"/>
  <c r="AS364" i="15" s="1"/>
  <c r="H365" i="15"/>
  <c r="P365" i="15"/>
  <c r="V365" i="15"/>
  <c r="AS365" i="15" s="1"/>
  <c r="H366" i="15"/>
  <c r="P366" i="15"/>
  <c r="V366" i="15"/>
  <c r="AS366" i="15" s="1"/>
  <c r="H367" i="15"/>
  <c r="P367" i="15"/>
  <c r="V367" i="15"/>
  <c r="AS367" i="15" s="1"/>
  <c r="H368" i="15"/>
  <c r="P368" i="15"/>
  <c r="V368" i="15"/>
  <c r="AS368" i="15" s="1"/>
  <c r="H369" i="15"/>
  <c r="P369" i="15"/>
  <c r="V369" i="15"/>
  <c r="AS369" i="15" s="1"/>
  <c r="H370" i="15"/>
  <c r="P370" i="15"/>
  <c r="V370" i="15"/>
  <c r="AS370" i="15" s="1"/>
  <c r="H371" i="15"/>
  <c r="P371" i="15"/>
  <c r="V371" i="15"/>
  <c r="AS371" i="15" s="1"/>
  <c r="H372" i="15"/>
  <c r="AH372" i="15" s="1"/>
  <c r="P372" i="15"/>
  <c r="V372" i="15"/>
  <c r="AS372" i="15" s="1"/>
  <c r="H373" i="15"/>
  <c r="P373" i="15"/>
  <c r="V373" i="15"/>
  <c r="AS373" i="15" s="1"/>
  <c r="H374" i="15"/>
  <c r="P374" i="15"/>
  <c r="V374" i="15"/>
  <c r="AS374" i="15" s="1"/>
  <c r="H375" i="15"/>
  <c r="P375" i="15"/>
  <c r="V375" i="15"/>
  <c r="AS375" i="15" s="1"/>
  <c r="H376" i="15"/>
  <c r="P376" i="15"/>
  <c r="V376" i="15"/>
  <c r="AS376" i="15" s="1"/>
  <c r="H377" i="15"/>
  <c r="P377" i="15"/>
  <c r="V377" i="15"/>
  <c r="AS377" i="15" s="1"/>
  <c r="H378" i="15"/>
  <c r="P378" i="15"/>
  <c r="V378" i="15"/>
  <c r="AS378" i="15" s="1"/>
  <c r="H379" i="15"/>
  <c r="P379" i="15"/>
  <c r="V379" i="15"/>
  <c r="AS379" i="15" s="1"/>
  <c r="H380" i="15"/>
  <c r="P380" i="15"/>
  <c r="V380" i="15"/>
  <c r="AS380" i="15" s="1"/>
  <c r="H381" i="15"/>
  <c r="P381" i="15"/>
  <c r="V381" i="15"/>
  <c r="AS381" i="15" s="1"/>
  <c r="H382" i="15"/>
  <c r="P382" i="15"/>
  <c r="V382" i="15"/>
  <c r="AS382" i="15" s="1"/>
  <c r="H383" i="15"/>
  <c r="P383" i="15"/>
  <c r="V383" i="15"/>
  <c r="AS383" i="15" s="1"/>
  <c r="H384" i="15"/>
  <c r="AH384" i="15" s="1"/>
  <c r="P384" i="15"/>
  <c r="V384" i="15"/>
  <c r="AS384" i="15" s="1"/>
  <c r="H385" i="15"/>
  <c r="P385" i="15"/>
  <c r="V385" i="15"/>
  <c r="AS385" i="15" s="1"/>
  <c r="H386" i="15"/>
  <c r="AH386" i="15" s="1"/>
  <c r="P386" i="15"/>
  <c r="V386" i="15"/>
  <c r="AS386" i="15" s="1"/>
  <c r="H387" i="15"/>
  <c r="P387" i="15"/>
  <c r="V387" i="15"/>
  <c r="AS387" i="15" s="1"/>
  <c r="H388" i="15"/>
  <c r="P388" i="15"/>
  <c r="V388" i="15"/>
  <c r="AS388" i="15" s="1"/>
  <c r="H389" i="15"/>
  <c r="P389" i="15"/>
  <c r="V389" i="15"/>
  <c r="AS389" i="15" s="1"/>
  <c r="H390" i="15"/>
  <c r="P390" i="15"/>
  <c r="V390" i="15"/>
  <c r="AS390" i="15" s="1"/>
  <c r="H391" i="15"/>
  <c r="P391" i="15"/>
  <c r="V391" i="15"/>
  <c r="AS391" i="15" s="1"/>
  <c r="H392" i="15"/>
  <c r="P392" i="15"/>
  <c r="V392" i="15"/>
  <c r="AS392" i="15" s="1"/>
  <c r="H393" i="15"/>
  <c r="P393" i="15"/>
  <c r="V393" i="15"/>
  <c r="AS393" i="15" s="1"/>
  <c r="H394" i="15"/>
  <c r="P394" i="15"/>
  <c r="V394" i="15"/>
  <c r="AS394" i="15" s="1"/>
  <c r="H395" i="15"/>
  <c r="AH395" i="15" s="1"/>
  <c r="P395" i="15"/>
  <c r="V395" i="15"/>
  <c r="AS395" i="15" s="1"/>
  <c r="H396" i="15"/>
  <c r="AH396" i="15" s="1"/>
  <c r="P396" i="15"/>
  <c r="V396" i="15"/>
  <c r="AS396" i="15" s="1"/>
  <c r="H397" i="15"/>
  <c r="P397" i="15"/>
  <c r="V397" i="15"/>
  <c r="AS397" i="15" s="1"/>
  <c r="H398" i="15"/>
  <c r="P398" i="15"/>
  <c r="V398" i="15"/>
  <c r="AS398" i="15" s="1"/>
  <c r="H399" i="15"/>
  <c r="P399" i="15"/>
  <c r="V399" i="15"/>
  <c r="AS399" i="15" s="1"/>
  <c r="H400" i="15"/>
  <c r="P400" i="15"/>
  <c r="V400" i="15"/>
  <c r="AS400" i="15" s="1"/>
  <c r="H401" i="15"/>
  <c r="P401" i="15"/>
  <c r="V401" i="15"/>
  <c r="AS401" i="15" s="1"/>
  <c r="H402" i="15"/>
  <c r="P402" i="15"/>
  <c r="V402" i="15"/>
  <c r="AS402" i="15" s="1"/>
  <c r="H403" i="15"/>
  <c r="P403" i="15"/>
  <c r="V403" i="15"/>
  <c r="AS403" i="15" s="1"/>
  <c r="H404" i="15"/>
  <c r="P404" i="15"/>
  <c r="V404" i="15"/>
  <c r="AS404" i="15" s="1"/>
  <c r="H405" i="15"/>
  <c r="P405" i="15"/>
  <c r="V405" i="15"/>
  <c r="AS405" i="15" s="1"/>
  <c r="H406" i="15"/>
  <c r="P406" i="15"/>
  <c r="V406" i="15"/>
  <c r="AS406" i="15" s="1"/>
  <c r="H407" i="15"/>
  <c r="P407" i="15"/>
  <c r="V407" i="15"/>
  <c r="AS407" i="15" s="1"/>
  <c r="H408" i="15"/>
  <c r="AH408" i="15" s="1"/>
  <c r="P408" i="15"/>
  <c r="V408" i="15"/>
  <c r="AS408" i="15" s="1"/>
  <c r="H409" i="15"/>
  <c r="P409" i="15"/>
  <c r="V409" i="15"/>
  <c r="AS409" i="15" s="1"/>
  <c r="H410" i="15"/>
  <c r="P410" i="15"/>
  <c r="V410" i="15"/>
  <c r="AS410" i="15" s="1"/>
  <c r="H411" i="15"/>
  <c r="P411" i="15"/>
  <c r="V411" i="15"/>
  <c r="AS411" i="15" s="1"/>
  <c r="H412" i="15"/>
  <c r="P412" i="15"/>
  <c r="V412" i="15"/>
  <c r="AS412" i="15" s="1"/>
  <c r="H413" i="15"/>
  <c r="P413" i="15"/>
  <c r="V413" i="15"/>
  <c r="AS413" i="15" s="1"/>
  <c r="H414" i="15"/>
  <c r="P414" i="15"/>
  <c r="V414" i="15"/>
  <c r="AS414" i="15" s="1"/>
  <c r="H415" i="15"/>
  <c r="P415" i="15"/>
  <c r="V415" i="15"/>
  <c r="AS415" i="15" s="1"/>
  <c r="H416" i="15"/>
  <c r="P416" i="15"/>
  <c r="V416" i="15"/>
  <c r="AS416" i="15" s="1"/>
  <c r="H417" i="15"/>
  <c r="P417" i="15"/>
  <c r="V417" i="15"/>
  <c r="AS417" i="15" s="1"/>
  <c r="H418" i="15"/>
  <c r="P418" i="15"/>
  <c r="V418" i="15"/>
  <c r="AS418" i="15" s="1"/>
  <c r="H419" i="15"/>
  <c r="P419" i="15"/>
  <c r="V419" i="15"/>
  <c r="AS419" i="15" s="1"/>
  <c r="H420" i="15"/>
  <c r="AH420" i="15" s="1"/>
  <c r="P420" i="15"/>
  <c r="V420" i="15"/>
  <c r="AS420" i="15" s="1"/>
  <c r="H421" i="15"/>
  <c r="P421" i="15"/>
  <c r="V421" i="15"/>
  <c r="AS421" i="15" s="1"/>
  <c r="H422" i="15"/>
  <c r="P422" i="15"/>
  <c r="V422" i="15"/>
  <c r="AS422" i="15" s="1"/>
  <c r="H423" i="15"/>
  <c r="P423" i="15"/>
  <c r="V423" i="15"/>
  <c r="AS423" i="15" s="1"/>
  <c r="H424" i="15"/>
  <c r="P424" i="15"/>
  <c r="V424" i="15"/>
  <c r="AS424" i="15" s="1"/>
  <c r="H425" i="15"/>
  <c r="P425" i="15"/>
  <c r="V425" i="15"/>
  <c r="AS425" i="15" s="1"/>
  <c r="H426" i="15"/>
  <c r="P426" i="15"/>
  <c r="V426" i="15"/>
  <c r="AS426" i="15" s="1"/>
  <c r="H427" i="15"/>
  <c r="P427" i="15"/>
  <c r="V427" i="15"/>
  <c r="AS427" i="15" s="1"/>
  <c r="H428" i="15"/>
  <c r="P428" i="15"/>
  <c r="V428" i="15"/>
  <c r="AS428" i="15" s="1"/>
  <c r="H429" i="15"/>
  <c r="P429" i="15"/>
  <c r="V429" i="15"/>
  <c r="AS429" i="15" s="1"/>
  <c r="H430" i="15"/>
  <c r="P430" i="15"/>
  <c r="V430" i="15"/>
  <c r="AS430" i="15" s="1"/>
  <c r="H431" i="15"/>
  <c r="P431" i="15"/>
  <c r="V431" i="15"/>
  <c r="AS431" i="15" s="1"/>
  <c r="H432" i="15"/>
  <c r="AH432" i="15" s="1"/>
  <c r="P432" i="15"/>
  <c r="V432" i="15"/>
  <c r="AS432" i="15" s="1"/>
  <c r="H433" i="15"/>
  <c r="P433" i="15"/>
  <c r="V433" i="15"/>
  <c r="AS433" i="15" s="1"/>
  <c r="H434" i="15"/>
  <c r="P434" i="15"/>
  <c r="V434" i="15"/>
  <c r="AS434" i="15" s="1"/>
  <c r="H435" i="15"/>
  <c r="P435" i="15"/>
  <c r="V435" i="15"/>
  <c r="AS435" i="15" s="1"/>
  <c r="H436" i="15"/>
  <c r="P436" i="15"/>
  <c r="V436" i="15"/>
  <c r="AS436" i="15" s="1"/>
  <c r="H437" i="15"/>
  <c r="P437" i="15"/>
  <c r="V437" i="15"/>
  <c r="AS437" i="15" s="1"/>
  <c r="H438" i="15"/>
  <c r="P438" i="15"/>
  <c r="V438" i="15"/>
  <c r="AS438" i="15" s="1"/>
  <c r="H439" i="15"/>
  <c r="P439" i="15"/>
  <c r="V439" i="15"/>
  <c r="AS439" i="15" s="1"/>
  <c r="H440" i="15"/>
  <c r="P440" i="15"/>
  <c r="V440" i="15"/>
  <c r="AS440" i="15" s="1"/>
  <c r="H441" i="15"/>
  <c r="P441" i="15"/>
  <c r="V441" i="15"/>
  <c r="AS441" i="15" s="1"/>
  <c r="H442" i="15"/>
  <c r="P442" i="15"/>
  <c r="V442" i="15"/>
  <c r="AS442" i="15" s="1"/>
  <c r="H443" i="15"/>
  <c r="P443" i="15"/>
  <c r="V443" i="15"/>
  <c r="AS443" i="15" s="1"/>
  <c r="H444" i="15"/>
  <c r="AH444" i="15" s="1"/>
  <c r="P444" i="15"/>
  <c r="V444" i="15"/>
  <c r="AS444" i="15" s="1"/>
  <c r="H445" i="15"/>
  <c r="P445" i="15"/>
  <c r="V445" i="15"/>
  <c r="AS445" i="15" s="1"/>
  <c r="H446" i="15"/>
  <c r="P446" i="15"/>
  <c r="V446" i="15"/>
  <c r="AS446" i="15" s="1"/>
  <c r="H447" i="15"/>
  <c r="P447" i="15"/>
  <c r="V447" i="15"/>
  <c r="AS447" i="15" s="1"/>
  <c r="H448" i="15"/>
  <c r="P448" i="15"/>
  <c r="V448" i="15"/>
  <c r="AS448" i="15" s="1"/>
  <c r="H449" i="15"/>
  <c r="P449" i="15"/>
  <c r="V449" i="15"/>
  <c r="AS449" i="15" s="1"/>
  <c r="H450" i="15"/>
  <c r="P450" i="15"/>
  <c r="V450" i="15"/>
  <c r="AS450" i="15" s="1"/>
  <c r="H451" i="15"/>
  <c r="P451" i="15"/>
  <c r="V451" i="15"/>
  <c r="AS451" i="15" s="1"/>
  <c r="H452" i="15"/>
  <c r="P452" i="15"/>
  <c r="V452" i="15"/>
  <c r="AS452" i="15" s="1"/>
  <c r="H453" i="15"/>
  <c r="P453" i="15"/>
  <c r="V453" i="15"/>
  <c r="AS453" i="15" s="1"/>
  <c r="H454" i="15"/>
  <c r="P454" i="15"/>
  <c r="V454" i="15"/>
  <c r="AS454" i="15" s="1"/>
  <c r="H455" i="15"/>
  <c r="P455" i="15"/>
  <c r="V455" i="15"/>
  <c r="AS455" i="15" s="1"/>
  <c r="H456" i="15"/>
  <c r="AH456" i="15" s="1"/>
  <c r="P456" i="15"/>
  <c r="V456" i="15"/>
  <c r="AS456" i="15" s="1"/>
  <c r="H457" i="15"/>
  <c r="P457" i="15"/>
  <c r="V457" i="15"/>
  <c r="AS457" i="15" s="1"/>
  <c r="H458" i="15"/>
  <c r="P458" i="15"/>
  <c r="V458" i="15"/>
  <c r="AS458" i="15" s="1"/>
  <c r="H459" i="15"/>
  <c r="P459" i="15"/>
  <c r="V459" i="15"/>
  <c r="AS459" i="15" s="1"/>
  <c r="H460" i="15"/>
  <c r="P460" i="15"/>
  <c r="V460" i="15"/>
  <c r="AS460" i="15" s="1"/>
  <c r="H461" i="15"/>
  <c r="AH461" i="15" s="1"/>
  <c r="P461" i="15"/>
  <c r="V461" i="15"/>
  <c r="AS461" i="15" s="1"/>
  <c r="H462" i="15"/>
  <c r="P462" i="15"/>
  <c r="V462" i="15"/>
  <c r="AS462" i="15" s="1"/>
  <c r="H463" i="15"/>
  <c r="P463" i="15"/>
  <c r="V463" i="15"/>
  <c r="AS463" i="15" s="1"/>
  <c r="H464" i="15"/>
  <c r="P464" i="15"/>
  <c r="V464" i="15"/>
  <c r="AS464" i="15" s="1"/>
  <c r="H465" i="15"/>
  <c r="P465" i="15"/>
  <c r="V465" i="15"/>
  <c r="AS465" i="15" s="1"/>
  <c r="H466" i="15"/>
  <c r="P466" i="15"/>
  <c r="V466" i="15"/>
  <c r="AS466" i="15" s="1"/>
  <c r="H467" i="15"/>
  <c r="P467" i="15"/>
  <c r="V467" i="15"/>
  <c r="AS467" i="15" s="1"/>
  <c r="H468" i="15"/>
  <c r="P468" i="15"/>
  <c r="V468" i="15"/>
  <c r="AS468" i="15" s="1"/>
  <c r="H469" i="15"/>
  <c r="P469" i="15"/>
  <c r="V469" i="15"/>
  <c r="AS469" i="15" s="1"/>
  <c r="H470" i="15"/>
  <c r="P470" i="15"/>
  <c r="V470" i="15"/>
  <c r="AS470" i="15" s="1"/>
  <c r="H471" i="15"/>
  <c r="P471" i="15"/>
  <c r="V471" i="15"/>
  <c r="AS471" i="15" s="1"/>
  <c r="H472" i="15"/>
  <c r="P472" i="15"/>
  <c r="V472" i="15"/>
  <c r="AS472" i="15" s="1"/>
  <c r="H473" i="15"/>
  <c r="P473" i="15"/>
  <c r="V473" i="15"/>
  <c r="AS473" i="15" s="1"/>
  <c r="H474" i="15"/>
  <c r="P474" i="15"/>
  <c r="V474" i="15"/>
  <c r="AS474" i="15" s="1"/>
  <c r="H475" i="15"/>
  <c r="P475" i="15"/>
  <c r="V475" i="15"/>
  <c r="AS475" i="15" s="1"/>
  <c r="H476" i="15"/>
  <c r="AH476" i="15" s="1"/>
  <c r="P476" i="15"/>
  <c r="V476" i="15"/>
  <c r="AS476" i="15" s="1"/>
  <c r="H477" i="15"/>
  <c r="P477" i="15"/>
  <c r="V477" i="15"/>
  <c r="AS477" i="15" s="1"/>
  <c r="H478" i="15"/>
  <c r="AH478" i="15" s="1"/>
  <c r="P478" i="15"/>
  <c r="V478" i="15"/>
  <c r="AS478" i="15" s="1"/>
  <c r="H479" i="15"/>
  <c r="P479" i="15"/>
  <c r="V479" i="15"/>
  <c r="AS479" i="15" s="1"/>
  <c r="H480" i="15"/>
  <c r="P480" i="15"/>
  <c r="V480" i="15"/>
  <c r="AS480" i="15" s="1"/>
  <c r="H481" i="15"/>
  <c r="P481" i="15"/>
  <c r="V481" i="15"/>
  <c r="AS481" i="15" s="1"/>
  <c r="H482" i="15"/>
  <c r="P482" i="15"/>
  <c r="V482" i="15"/>
  <c r="AS482" i="15" s="1"/>
  <c r="H483" i="15"/>
  <c r="P483" i="15"/>
  <c r="V483" i="15"/>
  <c r="AS483" i="15" s="1"/>
  <c r="H484" i="15"/>
  <c r="P484" i="15"/>
  <c r="V484" i="15"/>
  <c r="AS484" i="15" s="1"/>
  <c r="H485" i="15"/>
  <c r="P485" i="15"/>
  <c r="V485" i="15"/>
  <c r="AS485" i="15" s="1"/>
  <c r="H486" i="15"/>
  <c r="P486" i="15"/>
  <c r="V486" i="15"/>
  <c r="AS486" i="15" s="1"/>
  <c r="H487" i="15"/>
  <c r="P487" i="15"/>
  <c r="V487" i="15"/>
  <c r="AS487" i="15" s="1"/>
  <c r="H488" i="15"/>
  <c r="AH488" i="15" s="1"/>
  <c r="P488" i="15"/>
  <c r="V488" i="15"/>
  <c r="AS488" i="15" s="1"/>
  <c r="H489" i="15"/>
  <c r="P489" i="15"/>
  <c r="V489" i="15"/>
  <c r="AS489" i="15" s="1"/>
  <c r="H490" i="15"/>
  <c r="AH490" i="15" s="1"/>
  <c r="P490" i="15"/>
  <c r="V490" i="15"/>
  <c r="AS490" i="15" s="1"/>
  <c r="H491" i="15"/>
  <c r="P491" i="15"/>
  <c r="V491" i="15"/>
  <c r="AS491" i="15" s="1"/>
  <c r="H492" i="15"/>
  <c r="P492" i="15"/>
  <c r="V492" i="15"/>
  <c r="AS492" i="15" s="1"/>
  <c r="H493" i="15"/>
  <c r="P493" i="15"/>
  <c r="V493" i="15"/>
  <c r="AS493" i="15" s="1"/>
  <c r="H494" i="15"/>
  <c r="P494" i="15"/>
  <c r="V494" i="15"/>
  <c r="AS494" i="15" s="1"/>
  <c r="H495" i="15"/>
  <c r="P495" i="15"/>
  <c r="V495" i="15"/>
  <c r="AS495" i="15" s="1"/>
  <c r="H496" i="15"/>
  <c r="P496" i="15"/>
  <c r="V496" i="15"/>
  <c r="AS496" i="15" s="1"/>
  <c r="H497" i="15"/>
  <c r="P497" i="15"/>
  <c r="V497" i="15"/>
  <c r="AS497" i="15" s="1"/>
  <c r="H498" i="15"/>
  <c r="P498" i="15"/>
  <c r="V498" i="15"/>
  <c r="AS498" i="15" s="1"/>
  <c r="H499" i="15"/>
  <c r="P499" i="15"/>
  <c r="V499" i="15"/>
  <c r="AS499" i="15" s="1"/>
  <c r="H500" i="15"/>
  <c r="AH500" i="15" s="1"/>
  <c r="P500" i="15"/>
  <c r="V500" i="15"/>
  <c r="AS500" i="15" s="1"/>
  <c r="H501" i="15"/>
  <c r="P501" i="15"/>
  <c r="V501" i="15"/>
  <c r="AS501" i="15" s="1"/>
  <c r="H502" i="15"/>
  <c r="AH502" i="15" s="1"/>
  <c r="P502" i="15"/>
  <c r="V502" i="15"/>
  <c r="AS502" i="15" s="1"/>
  <c r="H503" i="15"/>
  <c r="P503" i="15"/>
  <c r="V503" i="15"/>
  <c r="AS503" i="15" s="1"/>
  <c r="H504" i="15"/>
  <c r="P504" i="15"/>
  <c r="V504" i="15"/>
  <c r="AS504" i="15" s="1"/>
  <c r="H505" i="15"/>
  <c r="P505" i="15"/>
  <c r="V505" i="15"/>
  <c r="AS505" i="15" s="1"/>
  <c r="H506" i="15"/>
  <c r="P506" i="15"/>
  <c r="V506" i="15"/>
  <c r="AS506" i="15" s="1"/>
  <c r="H507" i="15"/>
  <c r="P507" i="15"/>
  <c r="V507" i="15"/>
  <c r="AS507" i="15" s="1"/>
  <c r="H508" i="15"/>
  <c r="P508" i="15"/>
  <c r="V508" i="15"/>
  <c r="AS508" i="15" s="1"/>
  <c r="H509" i="15"/>
  <c r="P509" i="15"/>
  <c r="V509" i="15"/>
  <c r="AS509" i="15" s="1"/>
  <c r="H510" i="15"/>
  <c r="P510" i="15"/>
  <c r="V510" i="15"/>
  <c r="AS510" i="15" s="1"/>
  <c r="H511" i="15"/>
  <c r="P511" i="15"/>
  <c r="V511" i="15"/>
  <c r="AS511" i="15" s="1"/>
  <c r="H512" i="15"/>
  <c r="AH512" i="15" s="1"/>
  <c r="P512" i="15"/>
  <c r="V512" i="15"/>
  <c r="AS512" i="15" s="1"/>
  <c r="H513" i="15"/>
  <c r="P513" i="15"/>
  <c r="V513" i="15"/>
  <c r="AS513" i="15" s="1"/>
  <c r="H514" i="15"/>
  <c r="P514" i="15"/>
  <c r="V514" i="15"/>
  <c r="AS514" i="15" s="1"/>
  <c r="H515" i="15"/>
  <c r="P515" i="15"/>
  <c r="V515" i="15"/>
  <c r="AS515" i="15" s="1"/>
  <c r="H516" i="15"/>
  <c r="P516" i="15"/>
  <c r="V516" i="15"/>
  <c r="AS516" i="15" s="1"/>
  <c r="H517" i="15"/>
  <c r="P517" i="15"/>
  <c r="V517" i="15"/>
  <c r="AS517" i="15" s="1"/>
  <c r="H518" i="15"/>
  <c r="P518" i="15"/>
  <c r="V518" i="15"/>
  <c r="AS518" i="15" s="1"/>
  <c r="H519" i="15"/>
  <c r="P519" i="15"/>
  <c r="V519" i="15"/>
  <c r="AS519" i="15" s="1"/>
  <c r="H520" i="15"/>
  <c r="P520" i="15"/>
  <c r="V520" i="15"/>
  <c r="AS520" i="15" s="1"/>
  <c r="H521" i="15"/>
  <c r="P521" i="15"/>
  <c r="V521" i="15"/>
  <c r="AS521" i="15" s="1"/>
  <c r="H522" i="15"/>
  <c r="P522" i="15"/>
  <c r="V522" i="15"/>
  <c r="AS522" i="15" s="1"/>
  <c r="H523" i="15"/>
  <c r="P523" i="15"/>
  <c r="V523" i="15"/>
  <c r="AS523" i="15" s="1"/>
  <c r="H524" i="15"/>
  <c r="P524" i="15"/>
  <c r="V524" i="15"/>
  <c r="AS524" i="15" s="1"/>
  <c r="H525" i="15"/>
  <c r="P525" i="15"/>
  <c r="V525" i="15"/>
  <c r="AS525" i="15" s="1"/>
  <c r="H526" i="15"/>
  <c r="P526" i="15"/>
  <c r="V526" i="15"/>
  <c r="AS526" i="15" s="1"/>
  <c r="H527" i="15"/>
  <c r="P527" i="15"/>
  <c r="V527" i="15"/>
  <c r="AS527" i="15" s="1"/>
  <c r="H528" i="15"/>
  <c r="P528" i="15"/>
  <c r="V528" i="15"/>
  <c r="AS528" i="15" s="1"/>
  <c r="H529" i="15"/>
  <c r="P529" i="15"/>
  <c r="V529" i="15"/>
  <c r="AS529" i="15" s="1"/>
  <c r="H530" i="15"/>
  <c r="AU530" i="15" s="1"/>
  <c r="O530" i="15"/>
  <c r="U530" i="15"/>
  <c r="AP530" i="15" s="1"/>
  <c r="H531" i="15"/>
  <c r="AU531" i="15" s="1"/>
  <c r="O531" i="15"/>
  <c r="U531" i="15"/>
  <c r="AP531" i="15" s="1"/>
  <c r="H532" i="15"/>
  <c r="AO532" i="15" s="1"/>
  <c r="O532" i="15"/>
  <c r="U532" i="15"/>
  <c r="AP532" i="15" s="1"/>
  <c r="H533" i="15"/>
  <c r="AK533" i="15" s="1"/>
  <c r="O533" i="15"/>
  <c r="U533" i="15"/>
  <c r="AP533" i="15" s="1"/>
  <c r="H534" i="15"/>
  <c r="AB534" i="15" s="1"/>
  <c r="O534" i="15"/>
  <c r="U534" i="15"/>
  <c r="AP534" i="15" s="1"/>
  <c r="H535" i="15"/>
  <c r="AB535" i="15" s="1"/>
  <c r="O535" i="15"/>
  <c r="U535" i="15"/>
  <c r="AP535" i="15" s="1"/>
  <c r="H536" i="15"/>
  <c r="AB536" i="15" s="1"/>
  <c r="O536" i="15"/>
  <c r="U536" i="15"/>
  <c r="AP536" i="15" s="1"/>
  <c r="H537" i="15"/>
  <c r="AB537" i="15" s="1"/>
  <c r="O537" i="15"/>
  <c r="U537" i="15"/>
  <c r="AP537" i="15" s="1"/>
  <c r="H538" i="15"/>
  <c r="AB538" i="15" s="1"/>
  <c r="O538" i="15"/>
  <c r="U538" i="15"/>
  <c r="AP538" i="15" s="1"/>
  <c r="H539" i="15"/>
  <c r="AB539" i="15" s="1"/>
  <c r="O539" i="15"/>
  <c r="U539" i="15"/>
  <c r="AP539" i="15" s="1"/>
  <c r="H540" i="15"/>
  <c r="AU540" i="15" s="1"/>
  <c r="O540" i="15"/>
  <c r="U540" i="15"/>
  <c r="AP540" i="15" s="1"/>
  <c r="H541" i="15"/>
  <c r="AU541" i="15" s="1"/>
  <c r="O541" i="15"/>
  <c r="U541" i="15"/>
  <c r="AP541" i="15" s="1"/>
  <c r="H542" i="15"/>
  <c r="AB542" i="15" s="1"/>
  <c r="O542" i="15"/>
  <c r="U542" i="15"/>
  <c r="AP542" i="15" s="1"/>
  <c r="H543" i="15"/>
  <c r="AU543" i="15" s="1"/>
  <c r="O543" i="15"/>
  <c r="U543" i="15"/>
  <c r="AP543" i="15" s="1"/>
  <c r="H544" i="15"/>
  <c r="AO544" i="15" s="1"/>
  <c r="O544" i="15"/>
  <c r="U544" i="15"/>
  <c r="AP544" i="15" s="1"/>
  <c r="H545" i="15"/>
  <c r="AK545" i="15" s="1"/>
  <c r="O545" i="15"/>
  <c r="U545" i="15"/>
  <c r="AP545" i="15" s="1"/>
  <c r="H546" i="15"/>
  <c r="AB546" i="15" s="1"/>
  <c r="O546" i="15"/>
  <c r="U546" i="15"/>
  <c r="AP546" i="15" s="1"/>
  <c r="H547" i="15"/>
  <c r="AB547" i="15" s="1"/>
  <c r="O547" i="15"/>
  <c r="U547" i="15"/>
  <c r="AP547" i="15" s="1"/>
  <c r="H548" i="15"/>
  <c r="AB548" i="15" s="1"/>
  <c r="O548" i="15"/>
  <c r="U548" i="15"/>
  <c r="AP548" i="15" s="1"/>
  <c r="H549" i="15"/>
  <c r="AB549" i="15" s="1"/>
  <c r="O549" i="15"/>
  <c r="U549" i="15"/>
  <c r="AP549" i="15" s="1"/>
  <c r="H550" i="15"/>
  <c r="AB550" i="15" s="1"/>
  <c r="O550" i="15"/>
  <c r="U550" i="15"/>
  <c r="AP550" i="15" s="1"/>
  <c r="H551" i="15"/>
  <c r="AB551" i="15" s="1"/>
  <c r="O551" i="15"/>
  <c r="U551" i="15"/>
  <c r="AP551" i="15" s="1"/>
  <c r="H552" i="15"/>
  <c r="AU552" i="15" s="1"/>
  <c r="O552" i="15"/>
  <c r="U552" i="15"/>
  <c r="AP552" i="15" s="1"/>
  <c r="H553" i="15"/>
  <c r="AB553" i="15" s="1"/>
  <c r="O553" i="15"/>
  <c r="U553" i="15"/>
  <c r="AP553" i="15" s="1"/>
  <c r="H554" i="15"/>
  <c r="AU554" i="15" s="1"/>
  <c r="O554" i="15"/>
  <c r="U554" i="15"/>
  <c r="AP554" i="15" s="1"/>
  <c r="H555" i="15"/>
  <c r="AU555" i="15" s="1"/>
  <c r="O555" i="15"/>
  <c r="U555" i="15"/>
  <c r="AP555" i="15" s="1"/>
  <c r="H556" i="15"/>
  <c r="AO556" i="15" s="1"/>
  <c r="O556" i="15"/>
  <c r="U556" i="15"/>
  <c r="AP556" i="15" s="1"/>
  <c r="H557" i="15"/>
  <c r="AK557" i="15" s="1"/>
  <c r="O557" i="15"/>
  <c r="U557" i="15"/>
  <c r="AP557" i="15" s="1"/>
  <c r="H558" i="15"/>
  <c r="AB558" i="15" s="1"/>
  <c r="O558" i="15"/>
  <c r="U558" i="15"/>
  <c r="AO558" i="15" s="1"/>
  <c r="H559" i="15"/>
  <c r="AJ559" i="15" s="1"/>
  <c r="O559" i="15"/>
  <c r="U559" i="15"/>
  <c r="AO559" i="15" s="1"/>
  <c r="H560" i="15"/>
  <c r="AB560" i="15" s="1"/>
  <c r="O560" i="15"/>
  <c r="U560" i="15"/>
  <c r="AO560" i="15" s="1"/>
  <c r="H561" i="15"/>
  <c r="AA561" i="15" s="1"/>
  <c r="O561" i="15"/>
  <c r="U561" i="15"/>
  <c r="AN561" i="15" s="1"/>
  <c r="I16" i="26"/>
  <c r="I90" i="26"/>
  <c r="K90" i="26"/>
  <c r="L90" i="26"/>
  <c r="I91" i="26"/>
  <c r="K91" i="26"/>
  <c r="L91" i="26"/>
  <c r="I92" i="26"/>
  <c r="K92" i="26"/>
  <c r="L92" i="26"/>
  <c r="I93" i="26"/>
  <c r="K93" i="26"/>
  <c r="L93" i="26"/>
  <c r="I94" i="26"/>
  <c r="K94" i="26"/>
  <c r="L94" i="26"/>
  <c r="I95" i="26"/>
  <c r="K95" i="26"/>
  <c r="L95" i="26"/>
  <c r="I96" i="26"/>
  <c r="K96" i="26"/>
  <c r="L96" i="26"/>
  <c r="I97" i="26"/>
  <c r="K97" i="26"/>
  <c r="L97" i="26"/>
  <c r="I98" i="26"/>
  <c r="K98" i="26"/>
  <c r="L98" i="26"/>
  <c r="I99" i="26"/>
  <c r="K99" i="26"/>
  <c r="L99" i="26"/>
  <c r="I100" i="26"/>
  <c r="K100" i="26"/>
  <c r="L100" i="26"/>
  <c r="I101" i="26"/>
  <c r="K101" i="26"/>
  <c r="L101" i="26"/>
  <c r="I102" i="26"/>
  <c r="K102" i="26"/>
  <c r="L102" i="26"/>
  <c r="I103" i="26"/>
  <c r="K103" i="26"/>
  <c r="L103" i="26"/>
  <c r="I104" i="26"/>
  <c r="K104" i="26"/>
  <c r="L104" i="26"/>
  <c r="I105" i="26"/>
  <c r="K105" i="26"/>
  <c r="L105" i="26"/>
  <c r="I106" i="26"/>
  <c r="K106" i="26"/>
  <c r="L106" i="26"/>
  <c r="I107" i="26"/>
  <c r="K107" i="26"/>
  <c r="L107" i="26"/>
  <c r="I108" i="26"/>
  <c r="K108" i="26"/>
  <c r="L108" i="26"/>
  <c r="I109" i="26"/>
  <c r="K109" i="26"/>
  <c r="L109" i="26"/>
  <c r="I110" i="26"/>
  <c r="K110" i="26"/>
  <c r="L110" i="26"/>
  <c r="I111" i="26"/>
  <c r="K111" i="26"/>
  <c r="L111" i="26"/>
  <c r="I112" i="26"/>
  <c r="K112" i="26"/>
  <c r="L112" i="26"/>
  <c r="I113" i="26"/>
  <c r="K113" i="26"/>
  <c r="L113" i="26"/>
  <c r="I114" i="26"/>
  <c r="K114" i="26"/>
  <c r="L114" i="26"/>
  <c r="I115" i="26"/>
  <c r="K115" i="26"/>
  <c r="L115" i="26"/>
  <c r="I116" i="26"/>
  <c r="K116" i="26"/>
  <c r="L116" i="26"/>
  <c r="I117" i="26"/>
  <c r="K117" i="26"/>
  <c r="L117" i="26"/>
  <c r="I118" i="26"/>
  <c r="K118" i="26"/>
  <c r="L118" i="26"/>
  <c r="I119" i="26"/>
  <c r="K119" i="26"/>
  <c r="L119" i="26"/>
  <c r="I120" i="26"/>
  <c r="K120" i="26"/>
  <c r="L120" i="26"/>
  <c r="I121" i="26"/>
  <c r="K121" i="26"/>
  <c r="L121" i="26"/>
  <c r="I122" i="26"/>
  <c r="K122" i="26"/>
  <c r="L122" i="26"/>
  <c r="I123" i="26"/>
  <c r="K123" i="26"/>
  <c r="L123" i="26"/>
  <c r="I124" i="26"/>
  <c r="K124" i="26"/>
  <c r="L124" i="26"/>
  <c r="E131" i="26"/>
  <c r="I24" i="26"/>
  <c r="I32" i="26"/>
  <c r="K32" i="26"/>
  <c r="L32" i="26"/>
  <c r="I33" i="26"/>
  <c r="K33" i="26"/>
  <c r="L33" i="26"/>
  <c r="I34" i="26"/>
  <c r="K34" i="26"/>
  <c r="L34" i="26"/>
  <c r="I35" i="26"/>
  <c r="K35" i="26"/>
  <c r="L35" i="26"/>
  <c r="I36" i="26"/>
  <c r="K36" i="26"/>
  <c r="L36" i="26"/>
  <c r="W293" i="15" l="1"/>
  <c r="AT293" i="15" s="1"/>
  <c r="AU293" i="15" s="1"/>
  <c r="W247" i="15"/>
  <c r="W413" i="15"/>
  <c r="W357" i="15"/>
  <c r="W208" i="15"/>
  <c r="W313" i="15"/>
  <c r="W253" i="15"/>
  <c r="W193" i="15"/>
  <c r="AT193" i="15" s="1"/>
  <c r="AU193" i="15" s="1"/>
  <c r="W60" i="15"/>
  <c r="AT60" i="15" s="1"/>
  <c r="AU60" i="15" s="1"/>
  <c r="W399" i="15"/>
  <c r="W339" i="15"/>
  <c r="AT339" i="15" s="1"/>
  <c r="AU339" i="15" s="1"/>
  <c r="W213" i="15"/>
  <c r="AT213" i="15" s="1"/>
  <c r="AU213" i="15" s="1"/>
  <c r="W333" i="15"/>
  <c r="AT333" i="15" s="1"/>
  <c r="AU333" i="15" s="1"/>
  <c r="W419" i="15"/>
  <c r="AT419" i="15" s="1"/>
  <c r="AU419" i="15" s="1"/>
  <c r="W359" i="15"/>
  <c r="AT359" i="15" s="1"/>
  <c r="AU359" i="15" s="1"/>
  <c r="W228" i="15"/>
  <c r="AT228" i="15" s="1"/>
  <c r="AU228" i="15" s="1"/>
  <c r="W499" i="15"/>
  <c r="AT499" i="15" s="1"/>
  <c r="AU499" i="15" s="1"/>
  <c r="W379" i="15"/>
  <c r="AT379" i="15" s="1"/>
  <c r="AU379" i="15" s="1"/>
  <c r="W445" i="15"/>
  <c r="W246" i="15"/>
  <c r="W279" i="15"/>
  <c r="AT279" i="15" s="1"/>
  <c r="AU279" i="15" s="1"/>
  <c r="W259" i="15"/>
  <c r="AT259" i="15" s="1"/>
  <c r="AU259" i="15" s="1"/>
  <c r="W239" i="15"/>
  <c r="AT239" i="15" s="1"/>
  <c r="AU239" i="15" s="1"/>
  <c r="W212" i="15"/>
  <c r="AT212" i="15" s="1"/>
  <c r="W192" i="15"/>
  <c r="AT192" i="15" s="1"/>
  <c r="AU192" i="15" s="1"/>
  <c r="W493" i="15"/>
  <c r="AT493" i="15" s="1"/>
  <c r="AU493" i="15" s="1"/>
  <c r="AY480" i="15"/>
  <c r="AH480" i="15"/>
  <c r="AR321" i="15"/>
  <c r="AH321" i="15"/>
  <c r="AC433" i="15"/>
  <c r="AH433" i="15"/>
  <c r="AC301" i="15"/>
  <c r="AH301" i="15"/>
  <c r="AC466" i="15"/>
  <c r="AH466" i="15"/>
  <c r="AC281" i="15"/>
  <c r="AH281" i="15"/>
  <c r="AC235" i="15"/>
  <c r="AH235" i="15"/>
  <c r="AC215" i="15"/>
  <c r="AH215" i="15"/>
  <c r="AC189" i="15"/>
  <c r="AH189" i="15"/>
  <c r="AC419" i="15"/>
  <c r="AH419" i="15"/>
  <c r="AC320" i="15"/>
  <c r="AH320" i="15"/>
  <c r="AR472" i="15"/>
  <c r="AH472" i="15"/>
  <c r="AM379" i="15"/>
  <c r="AH379" i="15"/>
  <c r="AC333" i="15"/>
  <c r="AH333" i="15"/>
  <c r="AC300" i="15"/>
  <c r="AH300" i="15"/>
  <c r="AC241" i="15"/>
  <c r="AH241" i="15"/>
  <c r="AY221" i="15"/>
  <c r="AH221" i="15"/>
  <c r="W188" i="15"/>
  <c r="AT188" i="15" s="1"/>
  <c r="AU188" i="15" s="1"/>
  <c r="AC525" i="15"/>
  <c r="AH525" i="15"/>
  <c r="AM485" i="15"/>
  <c r="AH485" i="15"/>
  <c r="AC465" i="15"/>
  <c r="AH465" i="15"/>
  <c r="AC445" i="15"/>
  <c r="AH445" i="15"/>
  <c r="AY412" i="15"/>
  <c r="AH412" i="15"/>
  <c r="AC392" i="15"/>
  <c r="AH392" i="15"/>
  <c r="AY339" i="15"/>
  <c r="AH339" i="15"/>
  <c r="AY326" i="15"/>
  <c r="AH326" i="15"/>
  <c r="AC313" i="15"/>
  <c r="AH313" i="15"/>
  <c r="AC280" i="15"/>
  <c r="AH280" i="15"/>
  <c r="AC260" i="15"/>
  <c r="AH260" i="15"/>
  <c r="AC234" i="15"/>
  <c r="AH234" i="15"/>
  <c r="AY201" i="15"/>
  <c r="AH201" i="15"/>
  <c r="AC54" i="15"/>
  <c r="AH54" i="15"/>
  <c r="AY518" i="15"/>
  <c r="AH518" i="15"/>
  <c r="AC498" i="15"/>
  <c r="AH498" i="15"/>
  <c r="AC458" i="15"/>
  <c r="AH458" i="15"/>
  <c r="AR438" i="15"/>
  <c r="AH438" i="15"/>
  <c r="AC418" i="15"/>
  <c r="AH418" i="15"/>
  <c r="AC405" i="15"/>
  <c r="AH405" i="15"/>
  <c r="AC385" i="15"/>
  <c r="AH385" i="15"/>
  <c r="AC365" i="15"/>
  <c r="AH365" i="15"/>
  <c r="AC352" i="15"/>
  <c r="AH352" i="15"/>
  <c r="AC319" i="15"/>
  <c r="AH319" i="15"/>
  <c r="AC306" i="15"/>
  <c r="AH306" i="15"/>
  <c r="AY293" i="15"/>
  <c r="AH293" i="15"/>
  <c r="AC273" i="15"/>
  <c r="AH273" i="15"/>
  <c r="AC247" i="15"/>
  <c r="AH247" i="15"/>
  <c r="AC227" i="15"/>
  <c r="AH227" i="15"/>
  <c r="AR194" i="15"/>
  <c r="AH194" i="15"/>
  <c r="AC196" i="15"/>
  <c r="AH196" i="15"/>
  <c r="AC380" i="15"/>
  <c r="AH380" i="15"/>
  <c r="AC506" i="15"/>
  <c r="AH506" i="15"/>
  <c r="AC373" i="15"/>
  <c r="AH373" i="15"/>
  <c r="AC248" i="15"/>
  <c r="AH248" i="15"/>
  <c r="AC359" i="15"/>
  <c r="AH359" i="15"/>
  <c r="AC287" i="15"/>
  <c r="AH287" i="15"/>
  <c r="AC208" i="15"/>
  <c r="AH208" i="15"/>
  <c r="AC505" i="15"/>
  <c r="AH505" i="15"/>
  <c r="AC425" i="15"/>
  <c r="AH425" i="15"/>
  <c r="AM214" i="15"/>
  <c r="AH214" i="15"/>
  <c r="AC188" i="15"/>
  <c r="AH188" i="15"/>
  <c r="AM511" i="15"/>
  <c r="AH511" i="15"/>
  <c r="AC491" i="15"/>
  <c r="AH491" i="15"/>
  <c r="AM471" i="15"/>
  <c r="AH471" i="15"/>
  <c r="AM451" i="15"/>
  <c r="AH451" i="15"/>
  <c r="AC431" i="15"/>
  <c r="AH431" i="15"/>
  <c r="AC398" i="15"/>
  <c r="AH398" i="15"/>
  <c r="AR378" i="15"/>
  <c r="AH378" i="15"/>
  <c r="AC358" i="15"/>
  <c r="AH358" i="15"/>
  <c r="AC345" i="15"/>
  <c r="AH345" i="15"/>
  <c r="AY332" i="15"/>
  <c r="AH332" i="15"/>
  <c r="AC299" i="15"/>
  <c r="AH299" i="15"/>
  <c r="AM286" i="15"/>
  <c r="AH286" i="15"/>
  <c r="AC266" i="15"/>
  <c r="AH266" i="15"/>
  <c r="AC253" i="15"/>
  <c r="AH253" i="15"/>
  <c r="AC240" i="15"/>
  <c r="AH240" i="15"/>
  <c r="AC220" i="15"/>
  <c r="AH220" i="15"/>
  <c r="AC60" i="15"/>
  <c r="AH60" i="15"/>
  <c r="AR367" i="15"/>
  <c r="AH367" i="15"/>
  <c r="AC308" i="15"/>
  <c r="AH308" i="15"/>
  <c r="AC229" i="15"/>
  <c r="AH229" i="15"/>
  <c r="AC513" i="15"/>
  <c r="AH513" i="15"/>
  <c r="AY347" i="15"/>
  <c r="AH347" i="15"/>
  <c r="AC268" i="15"/>
  <c r="AH268" i="15"/>
  <c r="AC222" i="15"/>
  <c r="AH222" i="15"/>
  <c r="AC526" i="15"/>
  <c r="AH526" i="15"/>
  <c r="AC446" i="15"/>
  <c r="AH446" i="15"/>
  <c r="AC393" i="15"/>
  <c r="AH393" i="15"/>
  <c r="AY327" i="15"/>
  <c r="AH327" i="15"/>
  <c r="AC294" i="15"/>
  <c r="AH294" i="15"/>
  <c r="AR261" i="15"/>
  <c r="AH261" i="15"/>
  <c r="AY202" i="15"/>
  <c r="AH202" i="15"/>
  <c r="AM499" i="15"/>
  <c r="AH499" i="15"/>
  <c r="AC479" i="15"/>
  <c r="AH479" i="15"/>
  <c r="AC459" i="15"/>
  <c r="AH459" i="15"/>
  <c r="AC353" i="15"/>
  <c r="AH353" i="15"/>
  <c r="AC452" i="15"/>
  <c r="AH452" i="15"/>
  <c r="AR346" i="15"/>
  <c r="AH346" i="15"/>
  <c r="AC484" i="15"/>
  <c r="AH484" i="15"/>
  <c r="AC411" i="15"/>
  <c r="AH411" i="15"/>
  <c r="AM391" i="15"/>
  <c r="AH391" i="15"/>
  <c r="AR371" i="15"/>
  <c r="AH371" i="15"/>
  <c r="AC312" i="15"/>
  <c r="AH312" i="15"/>
  <c r="AC259" i="15"/>
  <c r="AH259" i="15"/>
  <c r="AY233" i="15"/>
  <c r="AH233" i="15"/>
  <c r="AC53" i="15"/>
  <c r="AH53" i="15"/>
  <c r="AC417" i="15"/>
  <c r="AH417" i="15"/>
  <c r="AC318" i="15"/>
  <c r="AH318" i="15"/>
  <c r="AC305" i="15"/>
  <c r="AH305" i="15"/>
  <c r="AM226" i="15"/>
  <c r="AH226" i="15"/>
  <c r="AC510" i="15"/>
  <c r="AH510" i="15"/>
  <c r="AC470" i="15"/>
  <c r="AH470" i="15"/>
  <c r="AC377" i="15"/>
  <c r="AH377" i="15"/>
  <c r="AM331" i="15"/>
  <c r="AH331" i="15"/>
  <c r="AM298" i="15"/>
  <c r="AH298" i="15"/>
  <c r="AC265" i="15"/>
  <c r="AH265" i="15"/>
  <c r="AC523" i="15"/>
  <c r="AH523" i="15"/>
  <c r="AC503" i="15"/>
  <c r="AH503" i="15"/>
  <c r="AY483" i="15"/>
  <c r="AH483" i="15"/>
  <c r="AM463" i="15"/>
  <c r="AH463" i="15"/>
  <c r="AC443" i="15"/>
  <c r="AH443" i="15"/>
  <c r="AC423" i="15"/>
  <c r="AH423" i="15"/>
  <c r="AC410" i="15"/>
  <c r="AH410" i="15"/>
  <c r="AR390" i="15"/>
  <c r="AH390" i="15"/>
  <c r="AC370" i="15"/>
  <c r="AH370" i="15"/>
  <c r="AC357" i="15"/>
  <c r="AH357" i="15"/>
  <c r="AM337" i="15"/>
  <c r="AH337" i="15"/>
  <c r="AC311" i="15"/>
  <c r="AH311" i="15"/>
  <c r="AC278" i="15"/>
  <c r="AH278" i="15"/>
  <c r="AC258" i="15"/>
  <c r="AH258" i="15"/>
  <c r="AC232" i="15"/>
  <c r="AH232" i="15"/>
  <c r="AC199" i="15"/>
  <c r="AH199" i="15"/>
  <c r="AC186" i="15"/>
  <c r="AH186" i="15"/>
  <c r="AC52" i="15"/>
  <c r="AH52" i="15"/>
  <c r="AR520" i="15"/>
  <c r="AH520" i="15"/>
  <c r="AY460" i="15"/>
  <c r="AH460" i="15"/>
  <c r="AC407" i="15"/>
  <c r="AH407" i="15"/>
  <c r="AY387" i="15"/>
  <c r="AH387" i="15"/>
  <c r="AR354" i="15"/>
  <c r="AH354" i="15"/>
  <c r="AC334" i="15"/>
  <c r="AH334" i="15"/>
  <c r="AC275" i="15"/>
  <c r="AH275" i="15"/>
  <c r="AC493" i="15"/>
  <c r="AH493" i="15"/>
  <c r="AC314" i="15"/>
  <c r="AH314" i="15"/>
  <c r="AC242" i="15"/>
  <c r="AH242" i="15"/>
  <c r="AC209" i="15"/>
  <c r="AH209" i="15"/>
  <c r="AC413" i="15"/>
  <c r="AH413" i="15"/>
  <c r="AC406" i="15"/>
  <c r="AH406" i="15"/>
  <c r="AC366" i="15"/>
  <c r="AH366" i="15"/>
  <c r="AC307" i="15"/>
  <c r="AH307" i="15"/>
  <c r="AC274" i="15"/>
  <c r="AH274" i="15"/>
  <c r="AC399" i="15"/>
  <c r="AH399" i="15"/>
  <c r="AC524" i="15"/>
  <c r="AH524" i="15"/>
  <c r="AC464" i="15"/>
  <c r="AH464" i="15"/>
  <c r="AC424" i="15"/>
  <c r="AH424" i="15"/>
  <c r="AY338" i="15"/>
  <c r="AH338" i="15"/>
  <c r="AM325" i="15"/>
  <c r="AH325" i="15"/>
  <c r="AC200" i="15"/>
  <c r="AH200" i="15"/>
  <c r="AC187" i="15"/>
  <c r="AH187" i="15"/>
  <c r="AC517" i="15"/>
  <c r="AH517" i="15"/>
  <c r="AC404" i="15"/>
  <c r="AH404" i="15"/>
  <c r="AC292" i="15"/>
  <c r="AH292" i="15"/>
  <c r="AC272" i="15"/>
  <c r="AH272" i="15"/>
  <c r="AR450" i="15"/>
  <c r="AH450" i="15"/>
  <c r="AC397" i="15"/>
  <c r="AH397" i="15"/>
  <c r="AC344" i="15"/>
  <c r="AH344" i="15"/>
  <c r="AR285" i="15"/>
  <c r="AH285" i="15"/>
  <c r="AC252" i="15"/>
  <c r="AH252" i="15"/>
  <c r="AC239" i="15"/>
  <c r="AH239" i="15"/>
  <c r="AC206" i="15"/>
  <c r="AH206" i="15"/>
  <c r="AM193" i="15"/>
  <c r="AH193" i="15"/>
  <c r="AC59" i="15"/>
  <c r="AH59" i="15"/>
  <c r="AY516" i="15"/>
  <c r="AH516" i="15"/>
  <c r="AR496" i="15"/>
  <c r="AH496" i="15"/>
  <c r="AC436" i="15"/>
  <c r="AH436" i="15"/>
  <c r="AC416" i="15"/>
  <c r="AH416" i="15"/>
  <c r="AM403" i="15"/>
  <c r="AH403" i="15"/>
  <c r="AC383" i="15"/>
  <c r="AH383" i="15"/>
  <c r="AY363" i="15"/>
  <c r="AH363" i="15"/>
  <c r="AY350" i="15"/>
  <c r="AH350" i="15"/>
  <c r="AC317" i="15"/>
  <c r="AH317" i="15"/>
  <c r="AC304" i="15"/>
  <c r="AH304" i="15"/>
  <c r="AC271" i="15"/>
  <c r="AH271" i="15"/>
  <c r="AC245" i="15"/>
  <c r="AH245" i="15"/>
  <c r="AR225" i="15"/>
  <c r="AH225" i="15"/>
  <c r="AC212" i="15"/>
  <c r="AH212" i="15"/>
  <c r="AM497" i="15"/>
  <c r="AH497" i="15"/>
  <c r="AC246" i="15"/>
  <c r="AH246" i="15"/>
  <c r="AC529" i="15"/>
  <c r="AH529" i="15"/>
  <c r="AM509" i="15"/>
  <c r="AH509" i="15"/>
  <c r="AR489" i="15"/>
  <c r="AH489" i="15"/>
  <c r="AC469" i="15"/>
  <c r="AH469" i="15"/>
  <c r="AC449" i="15"/>
  <c r="AH449" i="15"/>
  <c r="AC429" i="15"/>
  <c r="AH429" i="15"/>
  <c r="AC376" i="15"/>
  <c r="AH376" i="15"/>
  <c r="AM343" i="15"/>
  <c r="AH343" i="15"/>
  <c r="AR330" i="15"/>
  <c r="AH330" i="15"/>
  <c r="AR297" i="15"/>
  <c r="AH297" i="15"/>
  <c r="AC284" i="15"/>
  <c r="AH284" i="15"/>
  <c r="AC264" i="15"/>
  <c r="AH264" i="15"/>
  <c r="AC251" i="15"/>
  <c r="AH251" i="15"/>
  <c r="AM238" i="15"/>
  <c r="AH238" i="15"/>
  <c r="AC218" i="15"/>
  <c r="AH218" i="15"/>
  <c r="AC205" i="15"/>
  <c r="AH205" i="15"/>
  <c r="AC192" i="15"/>
  <c r="AH192" i="15"/>
  <c r="AC453" i="15"/>
  <c r="AH453" i="15"/>
  <c r="AC228" i="15"/>
  <c r="AH228" i="15"/>
  <c r="AC364" i="15"/>
  <c r="AH364" i="15"/>
  <c r="AC430" i="15"/>
  <c r="AH430" i="15"/>
  <c r="AC522" i="15"/>
  <c r="AH522" i="15"/>
  <c r="AY482" i="15"/>
  <c r="AH482" i="15"/>
  <c r="AR462" i="15"/>
  <c r="AH462" i="15"/>
  <c r="AC442" i="15"/>
  <c r="AH442" i="15"/>
  <c r="AC422" i="15"/>
  <c r="AH422" i="15"/>
  <c r="AC409" i="15"/>
  <c r="AH409" i="15"/>
  <c r="AC389" i="15"/>
  <c r="AH389" i="15"/>
  <c r="AR369" i="15"/>
  <c r="AH369" i="15"/>
  <c r="AC356" i="15"/>
  <c r="AH356" i="15"/>
  <c r="AM310" i="15"/>
  <c r="AH310" i="15"/>
  <c r="AC277" i="15"/>
  <c r="AH277" i="15"/>
  <c r="AY257" i="15"/>
  <c r="AH257" i="15"/>
  <c r="AC198" i="15"/>
  <c r="AH198" i="15"/>
  <c r="AC185" i="15"/>
  <c r="AH185" i="15"/>
  <c r="AC440" i="15"/>
  <c r="AH440" i="15"/>
  <c r="AY519" i="15"/>
  <c r="AH519" i="15"/>
  <c r="AY351" i="15"/>
  <c r="AH351" i="15"/>
  <c r="AC515" i="15"/>
  <c r="AH515" i="15"/>
  <c r="AY495" i="15"/>
  <c r="AH495" i="15"/>
  <c r="AM475" i="15"/>
  <c r="AH475" i="15"/>
  <c r="AC455" i="15"/>
  <c r="AH455" i="15"/>
  <c r="AY435" i="15"/>
  <c r="AH435" i="15"/>
  <c r="AM415" i="15"/>
  <c r="AH415" i="15"/>
  <c r="AR402" i="15"/>
  <c r="AH402" i="15"/>
  <c r="AM382" i="15"/>
  <c r="AH382" i="15"/>
  <c r="AC362" i="15"/>
  <c r="AH362" i="15"/>
  <c r="AM349" i="15"/>
  <c r="AH349" i="15"/>
  <c r="AC316" i="15"/>
  <c r="AH316" i="15"/>
  <c r="AC290" i="15"/>
  <c r="AH290" i="15"/>
  <c r="AC244" i="15"/>
  <c r="AH244" i="15"/>
  <c r="AC224" i="15"/>
  <c r="AH224" i="15"/>
  <c r="AC211" i="15"/>
  <c r="AH211" i="15"/>
  <c r="AM473" i="15"/>
  <c r="AH473" i="15"/>
  <c r="AM288" i="15"/>
  <c r="AH288" i="15"/>
  <c r="AR426" i="15"/>
  <c r="AH426" i="15"/>
  <c r="AM439" i="15"/>
  <c r="AH439" i="15"/>
  <c r="AC457" i="15"/>
  <c r="AH457" i="15"/>
  <c r="AR213" i="15"/>
  <c r="AH213" i="15"/>
  <c r="AY528" i="15"/>
  <c r="AH528" i="15"/>
  <c r="AR508" i="15"/>
  <c r="AH508" i="15"/>
  <c r="AC468" i="15"/>
  <c r="AH468" i="15"/>
  <c r="AC448" i="15"/>
  <c r="AH448" i="15"/>
  <c r="AC428" i="15"/>
  <c r="AH428" i="15"/>
  <c r="AY375" i="15"/>
  <c r="AH375" i="15"/>
  <c r="AR342" i="15"/>
  <c r="AH342" i="15"/>
  <c r="AR329" i="15"/>
  <c r="AH329" i="15"/>
  <c r="AY296" i="15"/>
  <c r="AH296" i="15"/>
  <c r="AY283" i="15"/>
  <c r="AH283" i="15"/>
  <c r="AC263" i="15"/>
  <c r="AH263" i="15"/>
  <c r="AM250" i="15"/>
  <c r="AH250" i="15"/>
  <c r="AR237" i="15"/>
  <c r="AH237" i="15"/>
  <c r="AC217" i="15"/>
  <c r="AH217" i="15"/>
  <c r="AR204" i="15"/>
  <c r="AH204" i="15"/>
  <c r="AC57" i="15"/>
  <c r="AH57" i="15"/>
  <c r="AC400" i="15"/>
  <c r="AH400" i="15"/>
  <c r="AC254" i="15"/>
  <c r="AH254" i="15"/>
  <c r="AY504" i="15"/>
  <c r="AH504" i="15"/>
  <c r="AM521" i="15"/>
  <c r="AH521" i="15"/>
  <c r="AC501" i="15"/>
  <c r="AH501" i="15"/>
  <c r="AR481" i="15"/>
  <c r="AH481" i="15"/>
  <c r="AC441" i="15"/>
  <c r="AH441" i="15"/>
  <c r="AC421" i="15"/>
  <c r="AH421" i="15"/>
  <c r="AC388" i="15"/>
  <c r="AH388" i="15"/>
  <c r="AM368" i="15"/>
  <c r="AH368" i="15"/>
  <c r="AM355" i="15"/>
  <c r="AH355" i="15"/>
  <c r="AM322" i="15"/>
  <c r="AH322" i="15"/>
  <c r="AR309" i="15"/>
  <c r="AH309" i="15"/>
  <c r="AC276" i="15"/>
  <c r="AH276" i="15"/>
  <c r="AC256" i="15"/>
  <c r="AH256" i="15"/>
  <c r="AC230" i="15"/>
  <c r="AH230" i="15"/>
  <c r="AC197" i="15"/>
  <c r="AH197" i="15"/>
  <c r="AC184" i="15"/>
  <c r="AH184" i="15"/>
  <c r="AC340" i="15"/>
  <c r="AH340" i="15"/>
  <c r="AC55" i="15"/>
  <c r="AH55" i="15"/>
  <c r="AC61" i="15"/>
  <c r="AH61" i="15"/>
  <c r="AR477" i="15"/>
  <c r="AH477" i="15"/>
  <c r="AC514" i="15"/>
  <c r="AH514" i="15"/>
  <c r="AY494" i="15"/>
  <c r="AH494" i="15"/>
  <c r="AC474" i="15"/>
  <c r="AH474" i="15"/>
  <c r="AC454" i="15"/>
  <c r="AH454" i="15"/>
  <c r="AR434" i="15"/>
  <c r="AH434" i="15"/>
  <c r="AR414" i="15"/>
  <c r="AH414" i="15"/>
  <c r="AC401" i="15"/>
  <c r="AH401" i="15"/>
  <c r="AC381" i="15"/>
  <c r="AH381" i="15"/>
  <c r="AC361" i="15"/>
  <c r="AH361" i="15"/>
  <c r="AC302" i="15"/>
  <c r="AH302" i="15"/>
  <c r="AC289" i="15"/>
  <c r="AH289" i="15"/>
  <c r="AC269" i="15"/>
  <c r="AH269" i="15"/>
  <c r="AC223" i="15"/>
  <c r="AH223" i="15"/>
  <c r="AC210" i="15"/>
  <c r="AH210" i="15"/>
  <c r="AC486" i="15"/>
  <c r="AH486" i="15"/>
  <c r="AY492" i="15"/>
  <c r="AH492" i="15"/>
  <c r="AC437" i="15"/>
  <c r="AH437" i="15"/>
  <c r="AC527" i="15"/>
  <c r="AH527" i="15"/>
  <c r="AY507" i="15"/>
  <c r="AH507" i="15"/>
  <c r="AM487" i="15"/>
  <c r="AH487" i="15"/>
  <c r="AC467" i="15"/>
  <c r="AH467" i="15"/>
  <c r="AC447" i="15"/>
  <c r="AH447" i="15"/>
  <c r="AM427" i="15"/>
  <c r="AH427" i="15"/>
  <c r="AC394" i="15"/>
  <c r="AH394" i="15"/>
  <c r="AC374" i="15"/>
  <c r="AH374" i="15"/>
  <c r="AC295" i="15"/>
  <c r="AH295" i="15"/>
  <c r="AC282" i="15"/>
  <c r="AH282" i="15"/>
  <c r="AM262" i="15"/>
  <c r="AH262" i="15"/>
  <c r="AR249" i="15"/>
  <c r="AH249" i="15"/>
  <c r="AY236" i="15"/>
  <c r="AH236" i="15"/>
  <c r="AC216" i="15"/>
  <c r="AH216" i="15"/>
  <c r="AC190" i="15"/>
  <c r="AH190" i="15"/>
  <c r="AC56" i="15"/>
  <c r="AH56" i="15"/>
  <c r="W461" i="15"/>
  <c r="AT461" i="15" s="1"/>
  <c r="AU461" i="15" s="1"/>
  <c r="W441" i="15"/>
  <c r="AT441" i="15" s="1"/>
  <c r="AU441" i="15" s="1"/>
  <c r="W381" i="15"/>
  <c r="AT381" i="15" s="1"/>
  <c r="AU381" i="15" s="1"/>
  <c r="W361" i="15"/>
  <c r="AT361" i="15" s="1"/>
  <c r="AU361" i="15" s="1"/>
  <c r="W417" i="15"/>
  <c r="AT417" i="15" s="1"/>
  <c r="AU417" i="15" s="1"/>
  <c r="W397" i="15"/>
  <c r="AT397" i="15" s="1"/>
  <c r="AU397" i="15" s="1"/>
  <c r="W337" i="15"/>
  <c r="AT337" i="15" s="1"/>
  <c r="AU337" i="15" s="1"/>
  <c r="W217" i="15"/>
  <c r="W393" i="15"/>
  <c r="AT393" i="15" s="1"/>
  <c r="AU393" i="15" s="1"/>
  <c r="W380" i="15"/>
  <c r="W280" i="15"/>
  <c r="AT280" i="15" s="1"/>
  <c r="AU280" i="15" s="1"/>
  <c r="W220" i="15"/>
  <c r="W200" i="15"/>
  <c r="W373" i="15"/>
  <c r="AT373" i="15" s="1"/>
  <c r="AU373" i="15" s="1"/>
  <c r="W367" i="15"/>
  <c r="W223" i="15"/>
  <c r="W184" i="15"/>
  <c r="W224" i="15"/>
  <c r="AT224" i="15" s="1"/>
  <c r="W204" i="15"/>
  <c r="W501" i="15"/>
  <c r="W477" i="15"/>
  <c r="W457" i="15"/>
  <c r="W437" i="15"/>
  <c r="AT437" i="15" s="1"/>
  <c r="AU437" i="15" s="1"/>
  <c r="W351" i="15"/>
  <c r="W281" i="15"/>
  <c r="W261" i="15"/>
  <c r="AT261" i="15" s="1"/>
  <c r="AU261" i="15" s="1"/>
  <c r="W237" i="15"/>
  <c r="W197" i="15"/>
  <c r="W369" i="15"/>
  <c r="W345" i="15"/>
  <c r="AT345" i="15" s="1"/>
  <c r="AU345" i="15" s="1"/>
  <c r="W453" i="15"/>
  <c r="W433" i="15"/>
  <c r="W383" i="15"/>
  <c r="W353" i="15"/>
  <c r="W273" i="15"/>
  <c r="W263" i="15"/>
  <c r="W185" i="15"/>
  <c r="W56" i="15"/>
  <c r="W509" i="15"/>
  <c r="W489" i="15"/>
  <c r="W479" i="15"/>
  <c r="W349" i="15"/>
  <c r="W329" i="15"/>
  <c r="W309" i="15"/>
  <c r="W229" i="15"/>
  <c r="W209" i="15"/>
  <c r="X209" i="15" s="1"/>
  <c r="W205" i="15"/>
  <c r="W325" i="15"/>
  <c r="W505" i="15"/>
  <c r="W485" i="15"/>
  <c r="W365" i="15"/>
  <c r="W335" i="15"/>
  <c r="W225" i="15"/>
  <c r="W481" i="15"/>
  <c r="W341" i="15"/>
  <c r="W221" i="15"/>
  <c r="W201" i="15"/>
  <c r="W497" i="15"/>
  <c r="W377" i="15"/>
  <c r="W297" i="15"/>
  <c r="W277" i="15"/>
  <c r="W189" i="15"/>
  <c r="W233" i="15"/>
  <c r="W429" i="15"/>
  <c r="W507" i="15"/>
  <c r="W487" i="15"/>
  <c r="W374" i="15"/>
  <c r="W347" i="15"/>
  <c r="W449" i="15"/>
  <c r="W405" i="15"/>
  <c r="W355" i="15"/>
  <c r="W511" i="15"/>
  <c r="W491" i="15"/>
  <c r="W371" i="15"/>
  <c r="W331" i="15"/>
  <c r="W503" i="15"/>
  <c r="W483" i="15"/>
  <c r="W363" i="15"/>
  <c r="W343" i="15"/>
  <c r="W216" i="15"/>
  <c r="W196" i="15"/>
  <c r="W249" i="15"/>
  <c r="W469" i="15"/>
  <c r="W375" i="15"/>
  <c r="W465" i="15"/>
  <c r="W463" i="15"/>
  <c r="W495" i="15"/>
  <c r="W473" i="15"/>
  <c r="W467" i="15"/>
  <c r="W447" i="15"/>
  <c r="W459" i="15"/>
  <c r="W475" i="15"/>
  <c r="W435" i="15"/>
  <c r="W451" i="15"/>
  <c r="W471" i="15"/>
  <c r="W439" i="15"/>
  <c r="W443" i="15"/>
  <c r="W455" i="15"/>
  <c r="W431" i="15"/>
  <c r="W425" i="15"/>
  <c r="W385" i="15"/>
  <c r="W401" i="15"/>
  <c r="W423" i="15"/>
  <c r="W421" i="15"/>
  <c r="W389" i="15"/>
  <c r="W409" i="15"/>
  <c r="W415" i="15"/>
  <c r="W387" i="15"/>
  <c r="W395" i="15"/>
  <c r="W411" i="15"/>
  <c r="W407" i="15"/>
  <c r="W391" i="15"/>
  <c r="W427" i="15"/>
  <c r="W403" i="15"/>
  <c r="W269" i="15"/>
  <c r="W265" i="15"/>
  <c r="W245" i="15"/>
  <c r="W241" i="15"/>
  <c r="W257" i="15"/>
  <c r="W235" i="15"/>
  <c r="W271" i="15"/>
  <c r="W255" i="15"/>
  <c r="W243" i="15"/>
  <c r="W251" i="15"/>
  <c r="W267" i="15"/>
  <c r="W275" i="15"/>
  <c r="W231" i="15"/>
  <c r="X231" i="15" s="1"/>
  <c r="W227" i="15"/>
  <c r="W219" i="15"/>
  <c r="W218" i="15"/>
  <c r="W215" i="15"/>
  <c r="W211" i="15"/>
  <c r="W207" i="15"/>
  <c r="W206" i="15"/>
  <c r="W203" i="15"/>
  <c r="W199" i="15"/>
  <c r="W195" i="15"/>
  <c r="W194" i="15"/>
  <c r="W191" i="15"/>
  <c r="W187" i="15"/>
  <c r="W183" i="15"/>
  <c r="W61" i="15"/>
  <c r="W321" i="15"/>
  <c r="W317" i="15"/>
  <c r="W305" i="15"/>
  <c r="W301" i="15"/>
  <c r="W289" i="15"/>
  <c r="AT289" i="15" s="1"/>
  <c r="AU289" i="15" s="1"/>
  <c r="W285" i="15"/>
  <c r="W327" i="15"/>
  <c r="W323" i="15"/>
  <c r="W319" i="15"/>
  <c r="W315" i="15"/>
  <c r="W311" i="15"/>
  <c r="W307" i="15"/>
  <c r="W303" i="15"/>
  <c r="W299" i="15"/>
  <c r="W295" i="15"/>
  <c r="W291" i="15"/>
  <c r="W287" i="15"/>
  <c r="W283" i="15"/>
  <c r="W330" i="15"/>
  <c r="W230" i="15"/>
  <c r="W226" i="15"/>
  <c r="W222" i="15"/>
  <c r="W214" i="15"/>
  <c r="W210" i="15"/>
  <c r="W202" i="15"/>
  <c r="W198" i="15"/>
  <c r="W190" i="15"/>
  <c r="W186" i="15"/>
  <c r="W490" i="15"/>
  <c r="W476" i="15"/>
  <c r="W452" i="15"/>
  <c r="W438" i="15"/>
  <c r="W348" i="15"/>
  <c r="W336" i="15"/>
  <c r="W324" i="15"/>
  <c r="W310" i="15"/>
  <c r="W284" i="15"/>
  <c r="W54" i="15"/>
  <c r="W58" i="15"/>
  <c r="AT58" i="15" s="1"/>
  <c r="W57" i="15"/>
  <c r="AT57" i="15" s="1"/>
  <c r="W59" i="15"/>
  <c r="AT59" i="15" s="1"/>
  <c r="W55" i="15"/>
  <c r="AT55" i="15" s="1"/>
  <c r="W520" i="15"/>
  <c r="W512" i="15"/>
  <c r="W510" i="15"/>
  <c r="AT510" i="15" s="1"/>
  <c r="W508" i="15"/>
  <c r="W506" i="15"/>
  <c r="AT506" i="15" s="1"/>
  <c r="W504" i="15"/>
  <c r="AT504" i="15" s="1"/>
  <c r="W502" i="15"/>
  <c r="W500" i="15"/>
  <c r="W498" i="15"/>
  <c r="W496" i="15"/>
  <c r="W494" i="15"/>
  <c r="W492" i="15"/>
  <c r="AT492" i="15" s="1"/>
  <c r="W488" i="15"/>
  <c r="W486" i="15"/>
  <c r="W484" i="15"/>
  <c r="W482" i="15"/>
  <c r="W480" i="15"/>
  <c r="AT480" i="15" s="1"/>
  <c r="W478" i="15"/>
  <c r="AT478" i="15" s="1"/>
  <c r="W474" i="15"/>
  <c r="W472" i="15"/>
  <c r="W470" i="15"/>
  <c r="W468" i="15"/>
  <c r="W466" i="15"/>
  <c r="W462" i="15"/>
  <c r="W460" i="15"/>
  <c r="W458" i="15"/>
  <c r="W456" i="15"/>
  <c r="W454" i="15"/>
  <c r="W450" i="15"/>
  <c r="W448" i="15"/>
  <c r="W446" i="15"/>
  <c r="W444" i="15"/>
  <c r="W442" i="15"/>
  <c r="W440" i="15"/>
  <c r="W436" i="15"/>
  <c r="W434" i="15"/>
  <c r="W432" i="15"/>
  <c r="W430" i="15"/>
  <c r="W428" i="15"/>
  <c r="W426" i="15"/>
  <c r="W424" i="15"/>
  <c r="W422" i="15"/>
  <c r="W420" i="15"/>
  <c r="W418" i="15"/>
  <c r="W416" i="15"/>
  <c r="W414" i="15"/>
  <c r="W412" i="15"/>
  <c r="W410" i="15"/>
  <c r="AT410" i="15" s="1"/>
  <c r="W408" i="15"/>
  <c r="AT408" i="15" s="1"/>
  <c r="W406" i="15"/>
  <c r="W404" i="15"/>
  <c r="W402" i="15"/>
  <c r="AT402" i="15" s="1"/>
  <c r="W400" i="15"/>
  <c r="W398" i="15"/>
  <c r="W396" i="15"/>
  <c r="W394" i="15"/>
  <c r="W392" i="15"/>
  <c r="W390" i="15"/>
  <c r="W388" i="15"/>
  <c r="W386" i="15"/>
  <c r="W384" i="15"/>
  <c r="W382" i="15"/>
  <c r="W378" i="15"/>
  <c r="AT378" i="15" s="1"/>
  <c r="W376" i="15"/>
  <c r="W372" i="15"/>
  <c r="AT372" i="15" s="1"/>
  <c r="W370" i="15"/>
  <c r="AT370" i="15" s="1"/>
  <c r="W368" i="15"/>
  <c r="AT368" i="15" s="1"/>
  <c r="W366" i="15"/>
  <c r="AT366" i="15" s="1"/>
  <c r="W364" i="15"/>
  <c r="W362" i="15"/>
  <c r="AT362" i="15" s="1"/>
  <c r="W360" i="15"/>
  <c r="W358" i="15"/>
  <c r="W356" i="15"/>
  <c r="W354" i="15"/>
  <c r="W352" i="15"/>
  <c r="W350" i="15"/>
  <c r="W346" i="15"/>
  <c r="W344" i="15"/>
  <c r="W342" i="15"/>
  <c r="AT342" i="15" s="1"/>
  <c r="W340" i="15"/>
  <c r="W338" i="15"/>
  <c r="W334" i="15"/>
  <c r="W332" i="15"/>
  <c r="W328" i="15"/>
  <c r="W326" i="15"/>
  <c r="AT326" i="15" s="1"/>
  <c r="AU326" i="15" s="1"/>
  <c r="W322" i="15"/>
  <c r="W320" i="15"/>
  <c r="AT320" i="15" s="1"/>
  <c r="W318" i="15"/>
  <c r="AT318" i="15" s="1"/>
  <c r="W316" i="15"/>
  <c r="AT316" i="15" s="1"/>
  <c r="W314" i="15"/>
  <c r="AT314" i="15" s="1"/>
  <c r="W312" i="15"/>
  <c r="W308" i="15"/>
  <c r="W306" i="15"/>
  <c r="W304" i="15"/>
  <c r="AT304" i="15" s="1"/>
  <c r="W302" i="15"/>
  <c r="W300" i="15"/>
  <c r="W298" i="15"/>
  <c r="W296" i="15"/>
  <c r="W294" i="15"/>
  <c r="AT294" i="15" s="1"/>
  <c r="W292" i="15"/>
  <c r="AT292" i="15" s="1"/>
  <c r="W290" i="15"/>
  <c r="AT290" i="15" s="1"/>
  <c r="W288" i="15"/>
  <c r="W286" i="15"/>
  <c r="W282" i="15"/>
  <c r="W278" i="15"/>
  <c r="W276" i="15"/>
  <c r="W274" i="15"/>
  <c r="W272" i="15"/>
  <c r="W270" i="15"/>
  <c r="W268" i="15"/>
  <c r="W266" i="15"/>
  <c r="W264" i="15"/>
  <c r="W262" i="15"/>
  <c r="W260" i="15"/>
  <c r="AT260" i="15" s="1"/>
  <c r="W258" i="15"/>
  <c r="AT258" i="15" s="1"/>
  <c r="W256" i="15"/>
  <c r="W254" i="15"/>
  <c r="W252" i="15"/>
  <c r="W250" i="15"/>
  <c r="W248" i="15"/>
  <c r="AT248" i="15" s="1"/>
  <c r="W244" i="15"/>
  <c r="W242" i="15"/>
  <c r="W240" i="15"/>
  <c r="W238" i="15"/>
  <c r="W236" i="15"/>
  <c r="AT236" i="15" s="1"/>
  <c r="W234" i="15"/>
  <c r="AT234" i="15" s="1"/>
  <c r="W232" i="15"/>
  <c r="W53" i="15"/>
  <c r="AT53" i="15" s="1"/>
  <c r="AY307" i="15"/>
  <c r="AU212" i="15"/>
  <c r="AM496" i="15"/>
  <c r="AY369" i="15"/>
  <c r="AU224" i="15"/>
  <c r="X293" i="15"/>
  <c r="AR214" i="15"/>
  <c r="AY355" i="15"/>
  <c r="AY244" i="15"/>
  <c r="AM297" i="15"/>
  <c r="AC371" i="15"/>
  <c r="AY53" i="15"/>
  <c r="AY513" i="15"/>
  <c r="AR201" i="15"/>
  <c r="AM58" i="15"/>
  <c r="AM474" i="15"/>
  <c r="AM472" i="15"/>
  <c r="AM204" i="15"/>
  <c r="AY380" i="15"/>
  <c r="AR357" i="15"/>
  <c r="AM202" i="15"/>
  <c r="AR380" i="15"/>
  <c r="AB559" i="15"/>
  <c r="AM467" i="15"/>
  <c r="AY215" i="15"/>
  <c r="AY471" i="15"/>
  <c r="AR248" i="15"/>
  <c r="AY246" i="15"/>
  <c r="AY58" i="15"/>
  <c r="AR505" i="15"/>
  <c r="AY203" i="15"/>
  <c r="AR202" i="15"/>
  <c r="AY436" i="15"/>
  <c r="AM371" i="15"/>
  <c r="AR344" i="15"/>
  <c r="AY247" i="15"/>
  <c r="AR61" i="15"/>
  <c r="AY479" i="15"/>
  <c r="AM393" i="15"/>
  <c r="AY391" i="15"/>
  <c r="AY379" i="15"/>
  <c r="AY218" i="15"/>
  <c r="AR203" i="15"/>
  <c r="AM61" i="15"/>
  <c r="AR56" i="15"/>
  <c r="AR471" i="15"/>
  <c r="AY427" i="15"/>
  <c r="AY311" i="15"/>
  <c r="AY261" i="15"/>
  <c r="AM479" i="15"/>
  <c r="AY299" i="15"/>
  <c r="AY269" i="15"/>
  <c r="AY230" i="15"/>
  <c r="AY401" i="15"/>
  <c r="AM57" i="15"/>
  <c r="AC226" i="15"/>
  <c r="AO548" i="15"/>
  <c r="AU545" i="15"/>
  <c r="AY204" i="15"/>
  <c r="AC203" i="15"/>
  <c r="AC202" i="15"/>
  <c r="AY197" i="15"/>
  <c r="AC193" i="15"/>
  <c r="AR59" i="15"/>
  <c r="AR513" i="15"/>
  <c r="AC471" i="15"/>
  <c r="AY469" i="15"/>
  <c r="AM357" i="15"/>
  <c r="AC250" i="15"/>
  <c r="AY206" i="15"/>
  <c r="X193" i="15"/>
  <c r="AC204" i="15"/>
  <c r="AJ558" i="15"/>
  <c r="AY506" i="15"/>
  <c r="AY472" i="15"/>
  <c r="AR469" i="15"/>
  <c r="AM438" i="15"/>
  <c r="AY210" i="15"/>
  <c r="AY57" i="15"/>
  <c r="AM498" i="15"/>
  <c r="AM225" i="15"/>
  <c r="AB533" i="15"/>
  <c r="AY522" i="15"/>
  <c r="AY429" i="15"/>
  <c r="AY366" i="15"/>
  <c r="AR358" i="15"/>
  <c r="AM344" i="15"/>
  <c r="AM342" i="15"/>
  <c r="AY198" i="15"/>
  <c r="AY194" i="15"/>
  <c r="AY187" i="15"/>
  <c r="AY529" i="15"/>
  <c r="AR431" i="15"/>
  <c r="AY378" i="15"/>
  <c r="AY370" i="15"/>
  <c r="AM358" i="15"/>
  <c r="AY308" i="15"/>
  <c r="AY263" i="15"/>
  <c r="AY196" i="15"/>
  <c r="AM194" i="15"/>
  <c r="AM481" i="15"/>
  <c r="AR413" i="15"/>
  <c r="AY411" i="15"/>
  <c r="AY364" i="15"/>
  <c r="AC322" i="15"/>
  <c r="AC310" i="15"/>
  <c r="AR308" i="15"/>
  <c r="AY275" i="15"/>
  <c r="AM249" i="15"/>
  <c r="AM213" i="15"/>
  <c r="AK549" i="15"/>
  <c r="AY489" i="15"/>
  <c r="AY371" i="15"/>
  <c r="AY294" i="15"/>
  <c r="AM273" i="15"/>
  <c r="AY271" i="15"/>
  <c r="AY237" i="15"/>
  <c r="AY214" i="15"/>
  <c r="AC473" i="15"/>
  <c r="AC427" i="15"/>
  <c r="AY419" i="15"/>
  <c r="AM261" i="15"/>
  <c r="AY229" i="15"/>
  <c r="AY227" i="15"/>
  <c r="AM201" i="15"/>
  <c r="AY188" i="15"/>
  <c r="AC509" i="15"/>
  <c r="AY505" i="15"/>
  <c r="AY501" i="15"/>
  <c r="AM489" i="15"/>
  <c r="AY452" i="15"/>
  <c r="AM237" i="15"/>
  <c r="AR235" i="15"/>
  <c r="AY59" i="15"/>
  <c r="AR55" i="15"/>
  <c r="AM513" i="15"/>
  <c r="AR479" i="15"/>
  <c r="AC472" i="15"/>
  <c r="AY440" i="15"/>
  <c r="AM378" i="15"/>
  <c r="AM369" i="15"/>
  <c r="AY320" i="15"/>
  <c r="AY253" i="15"/>
  <c r="AY223" i="15"/>
  <c r="AY220" i="15"/>
  <c r="AY208" i="15"/>
  <c r="AM203" i="15"/>
  <c r="AC194" i="15"/>
  <c r="AY185" i="15"/>
  <c r="AR58" i="15"/>
  <c r="AR57" i="15"/>
  <c r="AM56" i="15"/>
  <c r="AU532" i="15"/>
  <c r="AR519" i="15"/>
  <c r="AR507" i="15"/>
  <c r="AM477" i="15"/>
  <c r="AR389" i="15"/>
  <c r="AC369" i="15"/>
  <c r="AY367" i="15"/>
  <c r="AY353" i="15"/>
  <c r="AR331" i="15"/>
  <c r="AR320" i="15"/>
  <c r="AY312" i="15"/>
  <c r="AY199" i="15"/>
  <c r="AY191" i="15"/>
  <c r="AY190" i="15"/>
  <c r="AY189" i="15"/>
  <c r="AC238" i="15"/>
  <c r="AR223" i="15"/>
  <c r="AC214" i="15"/>
  <c r="AY211" i="15"/>
  <c r="AY60" i="15"/>
  <c r="AM59" i="15"/>
  <c r="AC58" i="15"/>
  <c r="AR370" i="15"/>
  <c r="AM367" i="15"/>
  <c r="AY356" i="15"/>
  <c r="AY272" i="15"/>
  <c r="AY240" i="15"/>
  <c r="AY224" i="15"/>
  <c r="AY192" i="15"/>
  <c r="AR188" i="15"/>
  <c r="AR60" i="15"/>
  <c r="AY54" i="15"/>
  <c r="AR501" i="15"/>
  <c r="AY462" i="15"/>
  <c r="AR429" i="15"/>
  <c r="AM426" i="15"/>
  <c r="AY424" i="15"/>
  <c r="AM414" i="15"/>
  <c r="AY406" i="15"/>
  <c r="AY404" i="15"/>
  <c r="AR392" i="15"/>
  <c r="AM370" i="15"/>
  <c r="AC367" i="15"/>
  <c r="AM356" i="15"/>
  <c r="AY329" i="15"/>
  <c r="AY304" i="15"/>
  <c r="AY280" i="15"/>
  <c r="AY200" i="15"/>
  <c r="AR191" i="15"/>
  <c r="AR189" i="15"/>
  <c r="AM60" i="15"/>
  <c r="AM510" i="15"/>
  <c r="AY508" i="15"/>
  <c r="AM501" i="15"/>
  <c r="AY466" i="15"/>
  <c r="AY464" i="15"/>
  <c r="AY437" i="15"/>
  <c r="AY422" i="15"/>
  <c r="AM402" i="15"/>
  <c r="AY400" i="15"/>
  <c r="AY398" i="15"/>
  <c r="AC382" i="15"/>
  <c r="AC379" i="15"/>
  <c r="AY373" i="15"/>
  <c r="AR359" i="15"/>
  <c r="AM346" i="15"/>
  <c r="AR272" i="15"/>
  <c r="AY266" i="15"/>
  <c r="AY256" i="15"/>
  <c r="AY225" i="15"/>
  <c r="AR224" i="15"/>
  <c r="AY212" i="15"/>
  <c r="AY205" i="15"/>
  <c r="AR192" i="15"/>
  <c r="AM191" i="15"/>
  <c r="AR190" i="15"/>
  <c r="AM189" i="15"/>
  <c r="AY186" i="15"/>
  <c r="AY61" i="15"/>
  <c r="AU547" i="15"/>
  <c r="AY523" i="15"/>
  <c r="AY520" i="15"/>
  <c r="AM508" i="15"/>
  <c r="AY499" i="15"/>
  <c r="AY474" i="15"/>
  <c r="AY441" i="15"/>
  <c r="AY377" i="15"/>
  <c r="AM359" i="15"/>
  <c r="AC346" i="15"/>
  <c r="AM334" i="15"/>
  <c r="AM321" i="15"/>
  <c r="AY258" i="15"/>
  <c r="AY245" i="15"/>
  <c r="AM224" i="15"/>
  <c r="AY216" i="15"/>
  <c r="AY209" i="15"/>
  <c r="AY193" i="15"/>
  <c r="AM192" i="15"/>
  <c r="AC191" i="15"/>
  <c r="AM190" i="15"/>
  <c r="AY184" i="15"/>
  <c r="AY55" i="15"/>
  <c r="AY52" i="15"/>
  <c r="AU557" i="15"/>
  <c r="AK544" i="15"/>
  <c r="AM520" i="15"/>
  <c r="AR499" i="15"/>
  <c r="AR476" i="15"/>
  <c r="AY388" i="15"/>
  <c r="AC368" i="15"/>
  <c r="AR365" i="15"/>
  <c r="AM354" i="15"/>
  <c r="AR332" i="15"/>
  <c r="AY330" i="15"/>
  <c r="AY300" i="15"/>
  <c r="AR296" i="15"/>
  <c r="AY273" i="15"/>
  <c r="AR260" i="15"/>
  <c r="AR200" i="15"/>
  <c r="AR193" i="15"/>
  <c r="X52" i="15"/>
  <c r="AB557" i="15"/>
  <c r="AY491" i="15"/>
  <c r="AY322" i="15"/>
  <c r="AY250" i="15"/>
  <c r="AY226" i="15"/>
  <c r="AY222" i="15"/>
  <c r="AY213" i="15"/>
  <c r="AR212" i="15"/>
  <c r="AY56" i="15"/>
  <c r="AY517" i="15"/>
  <c r="AM491" i="15"/>
  <c r="AY463" i="15"/>
  <c r="AT559" i="15"/>
  <c r="AY511" i="15"/>
  <c r="AC504" i="15"/>
  <c r="AC487" i="15"/>
  <c r="AY467" i="15"/>
  <c r="AC463" i="15"/>
  <c r="AY459" i="15"/>
  <c r="AY457" i="15"/>
  <c r="AY455" i="15"/>
  <c r="AY442" i="15"/>
  <c r="AY413" i="15"/>
  <c r="AY405" i="15"/>
  <c r="AR347" i="15"/>
  <c r="AY340" i="15"/>
  <c r="AM330" i="15"/>
  <c r="AY217" i="15"/>
  <c r="AY454" i="15"/>
  <c r="AY477" i="15"/>
  <c r="AY449" i="15"/>
  <c r="AY446" i="15"/>
  <c r="AY443" i="15"/>
  <c r="AY433" i="15"/>
  <c r="AY458" i="15"/>
  <c r="AC477" i="15"/>
  <c r="AY461" i="15"/>
  <c r="AR449" i="15"/>
  <c r="AY434" i="15"/>
  <c r="AY475" i="15"/>
  <c r="AY447" i="15"/>
  <c r="AR433" i="15"/>
  <c r="AY430" i="15"/>
  <c r="AR470" i="15"/>
  <c r="AM434" i="15"/>
  <c r="AM433" i="15"/>
  <c r="AR475" i="15"/>
  <c r="AR461" i="15"/>
  <c r="AR458" i="15"/>
  <c r="AY451" i="15"/>
  <c r="AM450" i="15"/>
  <c r="AY439" i="15"/>
  <c r="AC434" i="15"/>
  <c r="AC475" i="15"/>
  <c r="AC439" i="15"/>
  <c r="AY431" i="15"/>
  <c r="AR437" i="15"/>
  <c r="AM462" i="15"/>
  <c r="AC451" i="15"/>
  <c r="AY448" i="15"/>
  <c r="AY445" i="15"/>
  <c r="AR425" i="15"/>
  <c r="AY409" i="15"/>
  <c r="AY402" i="15"/>
  <c r="AM390" i="15"/>
  <c r="AY383" i="15"/>
  <c r="AY417" i="15"/>
  <c r="AY414" i="15"/>
  <c r="AY407" i="15"/>
  <c r="AR401" i="15"/>
  <c r="AY385" i="15"/>
  <c r="AR383" i="15"/>
  <c r="AY423" i="15"/>
  <c r="AR417" i="15"/>
  <c r="AY399" i="15"/>
  <c r="AC391" i="15"/>
  <c r="AY418" i="15"/>
  <c r="AY421" i="15"/>
  <c r="AY403" i="15"/>
  <c r="AY397" i="15"/>
  <c r="AY410" i="15"/>
  <c r="AC403" i="15"/>
  <c r="AY395" i="15"/>
  <c r="AY393" i="15"/>
  <c r="AY389" i="15"/>
  <c r="AY386" i="15"/>
  <c r="AM381" i="15"/>
  <c r="AY428" i="15"/>
  <c r="AM418" i="15"/>
  <c r="AC415" i="15"/>
  <c r="AY416" i="15"/>
  <c r="AY390" i="15"/>
  <c r="AY382" i="15"/>
  <c r="AY425" i="15"/>
  <c r="AY374" i="15"/>
  <c r="AY368" i="15"/>
  <c r="AM347" i="15"/>
  <c r="AM332" i="15"/>
  <c r="AC331" i="15"/>
  <c r="AC347" i="15"/>
  <c r="AY342" i="15"/>
  <c r="AR341" i="15"/>
  <c r="AY334" i="15"/>
  <c r="AR333" i="15"/>
  <c r="AC332" i="15"/>
  <c r="AR366" i="15"/>
  <c r="AR355" i="15"/>
  <c r="AY343" i="15"/>
  <c r="AY337" i="15"/>
  <c r="AY335" i="15"/>
  <c r="AM333" i="15"/>
  <c r="AR377" i="15"/>
  <c r="AR368" i="15"/>
  <c r="AM366" i="15"/>
  <c r="AY361" i="15"/>
  <c r="AY359" i="15"/>
  <c r="AY358" i="15"/>
  <c r="AY357" i="15"/>
  <c r="AR356" i="15"/>
  <c r="AC355" i="15"/>
  <c r="AY352" i="15"/>
  <c r="AY344" i="15"/>
  <c r="AC337" i="15"/>
  <c r="AR334" i="15"/>
  <c r="AR335" i="15"/>
  <c r="AM335" i="15"/>
  <c r="AR343" i="15"/>
  <c r="AC335" i="15"/>
  <c r="AC343" i="15"/>
  <c r="AY346" i="15"/>
  <c r="AR345" i="15"/>
  <c r="AR338" i="15"/>
  <c r="AY331" i="15"/>
  <c r="AY376" i="15"/>
  <c r="AY365" i="15"/>
  <c r="AY362" i="15"/>
  <c r="AY354" i="15"/>
  <c r="AR353" i="15"/>
  <c r="AY349" i="15"/>
  <c r="AM345" i="15"/>
  <c r="AC349" i="15"/>
  <c r="AY341" i="15"/>
  <c r="AY295" i="15"/>
  <c r="AR284" i="15"/>
  <c r="AY325" i="15"/>
  <c r="AY318" i="15"/>
  <c r="AM289" i="15"/>
  <c r="AY282" i="15"/>
  <c r="AC325" i="15"/>
  <c r="AY323" i="15"/>
  <c r="AY309" i="15"/>
  <c r="AY306" i="15"/>
  <c r="AC298" i="15"/>
  <c r="AY286" i="15"/>
  <c r="AM285" i="15"/>
  <c r="AR323" i="15"/>
  <c r="AM309" i="15"/>
  <c r="AY287" i="15"/>
  <c r="AY328" i="15"/>
  <c r="AM323" i="15"/>
  <c r="AY319" i="15"/>
  <c r="AY310" i="15"/>
  <c r="AY301" i="15"/>
  <c r="AC323" i="15"/>
  <c r="AY316" i="15"/>
  <c r="AY313" i="15"/>
  <c r="AR286" i="15"/>
  <c r="AR326" i="15"/>
  <c r="AY292" i="15"/>
  <c r="AC286" i="15"/>
  <c r="AY288" i="15"/>
  <c r="AM287" i="15"/>
  <c r="AY281" i="15"/>
  <c r="AY317" i="15"/>
  <c r="AY305" i="15"/>
  <c r="AY302" i="15"/>
  <c r="AY297" i="15"/>
  <c r="AR288" i="15"/>
  <c r="AY284" i="15"/>
  <c r="AY321" i="15"/>
  <c r="AY314" i="15"/>
  <c r="AC288" i="15"/>
  <c r="AY274" i="15"/>
  <c r="AY254" i="15"/>
  <c r="AY251" i="15"/>
  <c r="AY238" i="15"/>
  <c r="AY235" i="15"/>
  <c r="AY232" i="15"/>
  <c r="AY241" i="15"/>
  <c r="AR273" i="15"/>
  <c r="AY276" i="15"/>
  <c r="AR275" i="15"/>
  <c r="AR274" i="15"/>
  <c r="AY270" i="15"/>
  <c r="AR254" i="15"/>
  <c r="AY239" i="15"/>
  <c r="AY278" i="15"/>
  <c r="AR276" i="15"/>
  <c r="AM275" i="15"/>
  <c r="AM274" i="15"/>
  <c r="AC262" i="15"/>
  <c r="AY259" i="15"/>
  <c r="AY248" i="15"/>
  <c r="AM276" i="15"/>
  <c r="AY265" i="15"/>
  <c r="AY252" i="15"/>
  <c r="AY242" i="15"/>
  <c r="AR236" i="15"/>
  <c r="AY268" i="15"/>
  <c r="AY260" i="15"/>
  <c r="AY249" i="15"/>
  <c r="AY234" i="15"/>
  <c r="AY503" i="15"/>
  <c r="AR493" i="15"/>
  <c r="AM484" i="15"/>
  <c r="AY527" i="15"/>
  <c r="AR500" i="15"/>
  <c r="AC481" i="15"/>
  <c r="AR512" i="15"/>
  <c r="AR524" i="15"/>
  <c r="AM506" i="15"/>
  <c r="AM503" i="15"/>
  <c r="AY521" i="15"/>
  <c r="AY510" i="15"/>
  <c r="AC497" i="15"/>
  <c r="AR491" i="15"/>
  <c r="AR488" i="15"/>
  <c r="AC485" i="15"/>
  <c r="AM482" i="15"/>
  <c r="AC521" i="15"/>
  <c r="AY498" i="15"/>
  <c r="AM494" i="15"/>
  <c r="AR498" i="15"/>
  <c r="AY486" i="15"/>
  <c r="AY525" i="15"/>
  <c r="AY515" i="15"/>
  <c r="AC489" i="15"/>
  <c r="AM486" i="15"/>
  <c r="AR483" i="15"/>
  <c r="AR525" i="15"/>
  <c r="AC511" i="15"/>
  <c r="AY496" i="15"/>
  <c r="AR495" i="15"/>
  <c r="AY487" i="15"/>
  <c r="AY484" i="15"/>
  <c r="AY481" i="15"/>
  <c r="AM525" i="15"/>
  <c r="AM515" i="15"/>
  <c r="AC499" i="15"/>
  <c r="AY493" i="15"/>
  <c r="AR487" i="15"/>
  <c r="AR484" i="15"/>
  <c r="AN560" i="15"/>
  <c r="AK556" i="15"/>
  <c r="AU542" i="15"/>
  <c r="AU539" i="15"/>
  <c r="AO536" i="15"/>
  <c r="AU553" i="15"/>
  <c r="AU544" i="15"/>
  <c r="AU535" i="15"/>
  <c r="AO557" i="15"/>
  <c r="AO555" i="15"/>
  <c r="AK532" i="15"/>
  <c r="AI561" i="15"/>
  <c r="AK537" i="15"/>
  <c r="AU551" i="15"/>
  <c r="AO531" i="15"/>
  <c r="AO543" i="15"/>
  <c r="AU556" i="15"/>
  <c r="AB545" i="15"/>
  <c r="AB556" i="15"/>
  <c r="AK555" i="15"/>
  <c r="AO554" i="15"/>
  <c r="AU550" i="15"/>
  <c r="AB544" i="15"/>
  <c r="AK543" i="15"/>
  <c r="AO542" i="15"/>
  <c r="AU538" i="15"/>
  <c r="AB532" i="15"/>
  <c r="AK531" i="15"/>
  <c r="AO530" i="15"/>
  <c r="AY526" i="15"/>
  <c r="AC520" i="15"/>
  <c r="AM519" i="15"/>
  <c r="AR518" i="15"/>
  <c r="AY514" i="15"/>
  <c r="AC508" i="15"/>
  <c r="AM507" i="15"/>
  <c r="AR506" i="15"/>
  <c r="AY502" i="15"/>
  <c r="AC496" i="15"/>
  <c r="AM495" i="15"/>
  <c r="AR494" i="15"/>
  <c r="AY490" i="15"/>
  <c r="AM483" i="15"/>
  <c r="AR482" i="15"/>
  <c r="AY478" i="15"/>
  <c r="AM470" i="15"/>
  <c r="AC408" i="15"/>
  <c r="AM408" i="15"/>
  <c r="AR408" i="15"/>
  <c r="AY408" i="15"/>
  <c r="AC384" i="15"/>
  <c r="AM384" i="15"/>
  <c r="AR384" i="15"/>
  <c r="AY384" i="15"/>
  <c r="AC360" i="15"/>
  <c r="AM360" i="15"/>
  <c r="AR360" i="15"/>
  <c r="AY360" i="15"/>
  <c r="AS561" i="15"/>
  <c r="AB555" i="15"/>
  <c r="AK554" i="15"/>
  <c r="AO553" i="15"/>
  <c r="AU549" i="15"/>
  <c r="AB543" i="15"/>
  <c r="AK542" i="15"/>
  <c r="AO541" i="15"/>
  <c r="AU537" i="15"/>
  <c r="AB531" i="15"/>
  <c r="AK530" i="15"/>
  <c r="AR529" i="15"/>
  <c r="AC519" i="15"/>
  <c r="AM518" i="15"/>
  <c r="AR517" i="15"/>
  <c r="AC507" i="15"/>
  <c r="AC495" i="15"/>
  <c r="AC483" i="15"/>
  <c r="AM468" i="15"/>
  <c r="AR468" i="15"/>
  <c r="AC336" i="15"/>
  <c r="AM336" i="15"/>
  <c r="AR336" i="15"/>
  <c r="AY336" i="15"/>
  <c r="AT560" i="15"/>
  <c r="AB554" i="15"/>
  <c r="AK553" i="15"/>
  <c r="AO552" i="15"/>
  <c r="AU548" i="15"/>
  <c r="AK541" i="15"/>
  <c r="AO540" i="15"/>
  <c r="AU536" i="15"/>
  <c r="AB530" i="15"/>
  <c r="AM529" i="15"/>
  <c r="AR528" i="15"/>
  <c r="AY524" i="15"/>
  <c r="AC518" i="15"/>
  <c r="AM517" i="15"/>
  <c r="AR516" i="15"/>
  <c r="AY512" i="15"/>
  <c r="AM505" i="15"/>
  <c r="AR504" i="15"/>
  <c r="AY500" i="15"/>
  <c r="AC494" i="15"/>
  <c r="AM493" i="15"/>
  <c r="AR492" i="15"/>
  <c r="AY488" i="15"/>
  <c r="AC482" i="15"/>
  <c r="AR480" i="15"/>
  <c r="AY476" i="15"/>
  <c r="AC372" i="15"/>
  <c r="AM372" i="15"/>
  <c r="AR372" i="15"/>
  <c r="AY372" i="15"/>
  <c r="AK552" i="15"/>
  <c r="AO551" i="15"/>
  <c r="AB541" i="15"/>
  <c r="AK540" i="15"/>
  <c r="AO539" i="15"/>
  <c r="AM528" i="15"/>
  <c r="AR527" i="15"/>
  <c r="AM516" i="15"/>
  <c r="AR515" i="15"/>
  <c r="AM504" i="15"/>
  <c r="AR503" i="15"/>
  <c r="AM492" i="15"/>
  <c r="AM480" i="15"/>
  <c r="AC432" i="15"/>
  <c r="AM432" i="15"/>
  <c r="AR432" i="15"/>
  <c r="AY432" i="15"/>
  <c r="AT558" i="15"/>
  <c r="AB552" i="15"/>
  <c r="AK551" i="15"/>
  <c r="AO550" i="15"/>
  <c r="AU546" i="15"/>
  <c r="AB540" i="15"/>
  <c r="AK539" i="15"/>
  <c r="AO538" i="15"/>
  <c r="AU534" i="15"/>
  <c r="AC528" i="15"/>
  <c r="AM527" i="15"/>
  <c r="AR526" i="15"/>
  <c r="AC516" i="15"/>
  <c r="AR514" i="15"/>
  <c r="AR502" i="15"/>
  <c r="AC492" i="15"/>
  <c r="AR490" i="15"/>
  <c r="AC480" i="15"/>
  <c r="AR478" i="15"/>
  <c r="AM561" i="15"/>
  <c r="AK550" i="15"/>
  <c r="AO549" i="15"/>
  <c r="AK538" i="15"/>
  <c r="AO537" i="15"/>
  <c r="AU533" i="15"/>
  <c r="AM526" i="15"/>
  <c r="AM514" i="15"/>
  <c r="AY509" i="15"/>
  <c r="AM502" i="15"/>
  <c r="AY497" i="15"/>
  <c r="AM490" i="15"/>
  <c r="AY485" i="15"/>
  <c r="AM478" i="15"/>
  <c r="AY473" i="15"/>
  <c r="AY468" i="15"/>
  <c r="AC502" i="15"/>
  <c r="AC490" i="15"/>
  <c r="AC478" i="15"/>
  <c r="AC420" i="15"/>
  <c r="AM420" i="15"/>
  <c r="AR420" i="15"/>
  <c r="AY420" i="15"/>
  <c r="AC396" i="15"/>
  <c r="AM396" i="15"/>
  <c r="AR396" i="15"/>
  <c r="AY396" i="15"/>
  <c r="AC315" i="15"/>
  <c r="AM315" i="15"/>
  <c r="AR315" i="15"/>
  <c r="AY315" i="15"/>
  <c r="AJ560" i="15"/>
  <c r="AN559" i="15"/>
  <c r="AK548" i="15"/>
  <c r="AO547" i="15"/>
  <c r="AK536" i="15"/>
  <c r="AO535" i="15"/>
  <c r="AM524" i="15"/>
  <c r="AR523" i="15"/>
  <c r="AM512" i="15"/>
  <c r="AR511" i="15"/>
  <c r="AM500" i="15"/>
  <c r="AM488" i="15"/>
  <c r="AM476" i="15"/>
  <c r="AY470" i="15"/>
  <c r="AC444" i="15"/>
  <c r="AM444" i="15"/>
  <c r="AR444" i="15"/>
  <c r="AY444" i="15"/>
  <c r="AC348" i="15"/>
  <c r="AM348" i="15"/>
  <c r="AR348" i="15"/>
  <c r="AY348" i="15"/>
  <c r="AN558" i="15"/>
  <c r="AK547" i="15"/>
  <c r="AO546" i="15"/>
  <c r="AK535" i="15"/>
  <c r="AO534" i="15"/>
  <c r="AM523" i="15"/>
  <c r="AR522" i="15"/>
  <c r="AC512" i="15"/>
  <c r="AR510" i="15"/>
  <c r="AC500" i="15"/>
  <c r="AC488" i="15"/>
  <c r="AR486" i="15"/>
  <c r="AC476" i="15"/>
  <c r="AR474" i="15"/>
  <c r="AK546" i="15"/>
  <c r="AO545" i="15"/>
  <c r="AK534" i="15"/>
  <c r="AO533" i="15"/>
  <c r="AM522" i="15"/>
  <c r="AR521" i="15"/>
  <c r="AR509" i="15"/>
  <c r="AR497" i="15"/>
  <c r="AR485" i="15"/>
  <c r="AR473" i="15"/>
  <c r="AC456" i="15"/>
  <c r="AM456" i="15"/>
  <c r="AR456" i="15"/>
  <c r="AY456" i="15"/>
  <c r="AC324" i="15"/>
  <c r="AM324" i="15"/>
  <c r="AR324" i="15"/>
  <c r="AY324" i="15"/>
  <c r="AC462" i="15"/>
  <c r="AM461" i="15"/>
  <c r="AR460" i="15"/>
  <c r="AC450" i="15"/>
  <c r="AM449" i="15"/>
  <c r="AR448" i="15"/>
  <c r="AC438" i="15"/>
  <c r="AM437" i="15"/>
  <c r="AR436" i="15"/>
  <c r="AC426" i="15"/>
  <c r="AM425" i="15"/>
  <c r="AR424" i="15"/>
  <c r="AC414" i="15"/>
  <c r="AM413" i="15"/>
  <c r="AR412" i="15"/>
  <c r="AC402" i="15"/>
  <c r="AM401" i="15"/>
  <c r="AR400" i="15"/>
  <c r="AC390" i="15"/>
  <c r="AM389" i="15"/>
  <c r="AR388" i="15"/>
  <c r="AC378" i="15"/>
  <c r="AM377" i="15"/>
  <c r="AR376" i="15"/>
  <c r="AM365" i="15"/>
  <c r="AR364" i="15"/>
  <c r="AC354" i="15"/>
  <c r="AM353" i="15"/>
  <c r="AR352" i="15"/>
  <c r="AC342" i="15"/>
  <c r="AM341" i="15"/>
  <c r="AR340" i="15"/>
  <c r="AC330" i="15"/>
  <c r="AM329" i="15"/>
  <c r="AR328" i="15"/>
  <c r="AC461" i="15"/>
  <c r="AM460" i="15"/>
  <c r="AR459" i="15"/>
  <c r="AM448" i="15"/>
  <c r="AR447" i="15"/>
  <c r="AM436" i="15"/>
  <c r="AR435" i="15"/>
  <c r="AM424" i="15"/>
  <c r="AR423" i="15"/>
  <c r="AM412" i="15"/>
  <c r="AR411" i="15"/>
  <c r="AM400" i="15"/>
  <c r="AR399" i="15"/>
  <c r="AM388" i="15"/>
  <c r="AR387" i="15"/>
  <c r="AM376" i="15"/>
  <c r="AR375" i="15"/>
  <c r="AM364" i="15"/>
  <c r="AR363" i="15"/>
  <c r="AM352" i="15"/>
  <c r="AR351" i="15"/>
  <c r="AC341" i="15"/>
  <c r="AM340" i="15"/>
  <c r="AR339" i="15"/>
  <c r="AC329" i="15"/>
  <c r="AM328" i="15"/>
  <c r="AR327" i="15"/>
  <c r="AC183" i="15"/>
  <c r="AM183" i="15"/>
  <c r="AR183" i="15"/>
  <c r="AY183" i="15"/>
  <c r="AC460" i="15"/>
  <c r="AM459" i="15"/>
  <c r="AM447" i="15"/>
  <c r="AR446" i="15"/>
  <c r="AM435" i="15"/>
  <c r="AM423" i="15"/>
  <c r="AR422" i="15"/>
  <c r="AC412" i="15"/>
  <c r="AM411" i="15"/>
  <c r="AR410" i="15"/>
  <c r="AM399" i="15"/>
  <c r="AR398" i="15"/>
  <c r="AY394" i="15"/>
  <c r="AM387" i="15"/>
  <c r="AR386" i="15"/>
  <c r="AM375" i="15"/>
  <c r="AR374" i="15"/>
  <c r="AM363" i="15"/>
  <c r="AR362" i="15"/>
  <c r="AM351" i="15"/>
  <c r="AR350" i="15"/>
  <c r="AM339" i="15"/>
  <c r="AC328" i="15"/>
  <c r="AM327" i="15"/>
  <c r="AC267" i="15"/>
  <c r="AM267" i="15"/>
  <c r="AR267" i="15"/>
  <c r="AY267" i="15"/>
  <c r="AY465" i="15"/>
  <c r="AM458" i="15"/>
  <c r="AR457" i="15"/>
  <c r="AY453" i="15"/>
  <c r="AM446" i="15"/>
  <c r="AR445" i="15"/>
  <c r="AC435" i="15"/>
  <c r="AM422" i="15"/>
  <c r="AR421" i="15"/>
  <c r="AM410" i="15"/>
  <c r="AR409" i="15"/>
  <c r="AM398" i="15"/>
  <c r="AR397" i="15"/>
  <c r="AC387" i="15"/>
  <c r="AM386" i="15"/>
  <c r="AR385" i="15"/>
  <c r="AY381" i="15"/>
  <c r="AC375" i="15"/>
  <c r="AM374" i="15"/>
  <c r="AR373" i="15"/>
  <c r="AC363" i="15"/>
  <c r="AM362" i="15"/>
  <c r="AR361" i="15"/>
  <c r="AC351" i="15"/>
  <c r="AM350" i="15"/>
  <c r="AR349" i="15"/>
  <c r="AY345" i="15"/>
  <c r="AC339" i="15"/>
  <c r="AM338" i="15"/>
  <c r="AR337" i="15"/>
  <c r="AY333" i="15"/>
  <c r="AC327" i="15"/>
  <c r="AM326" i="15"/>
  <c r="AR325" i="15"/>
  <c r="AM469" i="15"/>
  <c r="AM457" i="15"/>
  <c r="AM445" i="15"/>
  <c r="AM421" i="15"/>
  <c r="AM409" i="15"/>
  <c r="AM397" i="15"/>
  <c r="AY392" i="15"/>
  <c r="AC386" i="15"/>
  <c r="AM385" i="15"/>
  <c r="AM373" i="15"/>
  <c r="AM361" i="15"/>
  <c r="AC350" i="15"/>
  <c r="AC338" i="15"/>
  <c r="AC326" i="15"/>
  <c r="AC195" i="15"/>
  <c r="AM195" i="15"/>
  <c r="AR195" i="15"/>
  <c r="AY195" i="15"/>
  <c r="AR467" i="15"/>
  <c r="AR455" i="15"/>
  <c r="AR443" i="15"/>
  <c r="AR419" i="15"/>
  <c r="AY415" i="15"/>
  <c r="AR407" i="15"/>
  <c r="AR395" i="15"/>
  <c r="AC255" i="15"/>
  <c r="AM255" i="15"/>
  <c r="AR255" i="15"/>
  <c r="AY255" i="15"/>
  <c r="AC207" i="15"/>
  <c r="AM207" i="15"/>
  <c r="AR207" i="15"/>
  <c r="AY207" i="15"/>
  <c r="AR466" i="15"/>
  <c r="AM455" i="15"/>
  <c r="AR454" i="15"/>
  <c r="AY450" i="15"/>
  <c r="AM443" i="15"/>
  <c r="AR442" i="15"/>
  <c r="AY438" i="15"/>
  <c r="AM431" i="15"/>
  <c r="AR430" i="15"/>
  <c r="AY426" i="15"/>
  <c r="AM419" i="15"/>
  <c r="AR418" i="15"/>
  <c r="AM407" i="15"/>
  <c r="AR406" i="15"/>
  <c r="AM395" i="15"/>
  <c r="AR394" i="15"/>
  <c r="AM383" i="15"/>
  <c r="AR382" i="15"/>
  <c r="AM466" i="15"/>
  <c r="AR465" i="15"/>
  <c r="AM454" i="15"/>
  <c r="AR453" i="15"/>
  <c r="AM442" i="15"/>
  <c r="AR441" i="15"/>
  <c r="AM430" i="15"/>
  <c r="AM406" i="15"/>
  <c r="AR405" i="15"/>
  <c r="AC395" i="15"/>
  <c r="AM394" i="15"/>
  <c r="AR393" i="15"/>
  <c r="AR381" i="15"/>
  <c r="AM465" i="15"/>
  <c r="AR464" i="15"/>
  <c r="AM453" i="15"/>
  <c r="AR452" i="15"/>
  <c r="AM441" i="15"/>
  <c r="AR440" i="15"/>
  <c r="AM429" i="15"/>
  <c r="AR428" i="15"/>
  <c r="AM417" i="15"/>
  <c r="AR416" i="15"/>
  <c r="AM405" i="15"/>
  <c r="AR404" i="15"/>
  <c r="AC291" i="15"/>
  <c r="AM291" i="15"/>
  <c r="AR291" i="15"/>
  <c r="AY291" i="15"/>
  <c r="AC279" i="15"/>
  <c r="AM279" i="15"/>
  <c r="AR279" i="15"/>
  <c r="AY279" i="15"/>
  <c r="AC231" i="15"/>
  <c r="AM231" i="15"/>
  <c r="AR231" i="15"/>
  <c r="AY231" i="15"/>
  <c r="AC219" i="15"/>
  <c r="AM219" i="15"/>
  <c r="AR219" i="15"/>
  <c r="AY219" i="15"/>
  <c r="AM464" i="15"/>
  <c r="AR463" i="15"/>
  <c r="AM452" i="15"/>
  <c r="AR451" i="15"/>
  <c r="AM440" i="15"/>
  <c r="AR439" i="15"/>
  <c r="AM428" i="15"/>
  <c r="AR427" i="15"/>
  <c r="AM416" i="15"/>
  <c r="AR415" i="15"/>
  <c r="AM404" i="15"/>
  <c r="AR403" i="15"/>
  <c r="AM392" i="15"/>
  <c r="AR391" i="15"/>
  <c r="AM380" i="15"/>
  <c r="AR379" i="15"/>
  <c r="AC303" i="15"/>
  <c r="AM303" i="15"/>
  <c r="AR303" i="15"/>
  <c r="AY303" i="15"/>
  <c r="AC243" i="15"/>
  <c r="AM243" i="15"/>
  <c r="AR243" i="15"/>
  <c r="AY243" i="15"/>
  <c r="AC321" i="15"/>
  <c r="AM320" i="15"/>
  <c r="AR319" i="15"/>
  <c r="AC309" i="15"/>
  <c r="AM308" i="15"/>
  <c r="AR307" i="15"/>
  <c r="AC297" i="15"/>
  <c r="AM296" i="15"/>
  <c r="AR295" i="15"/>
  <c r="AC285" i="15"/>
  <c r="AM284" i="15"/>
  <c r="AR283" i="15"/>
  <c r="AM272" i="15"/>
  <c r="AR271" i="15"/>
  <c r="AC261" i="15"/>
  <c r="AM260" i="15"/>
  <c r="AR259" i="15"/>
  <c r="AC249" i="15"/>
  <c r="AM248" i="15"/>
  <c r="AR247" i="15"/>
  <c r="AC237" i="15"/>
  <c r="AM236" i="15"/>
  <c r="AC225" i="15"/>
  <c r="AC213" i="15"/>
  <c r="AM212" i="15"/>
  <c r="AR211" i="15"/>
  <c r="AC201" i="15"/>
  <c r="AM200" i="15"/>
  <c r="AR199" i="15"/>
  <c r="AM188" i="15"/>
  <c r="AR187" i="15"/>
  <c r="AM55" i="15"/>
  <c r="AR54" i="15"/>
  <c r="AU52" i="15"/>
  <c r="AM319" i="15"/>
  <c r="AR318" i="15"/>
  <c r="AM307" i="15"/>
  <c r="AR306" i="15"/>
  <c r="AC296" i="15"/>
  <c r="AM295" i="15"/>
  <c r="AR294" i="15"/>
  <c r="AY290" i="15"/>
  <c r="AM283" i="15"/>
  <c r="AR282" i="15"/>
  <c r="AM271" i="15"/>
  <c r="AR270" i="15"/>
  <c r="AM259" i="15"/>
  <c r="AR258" i="15"/>
  <c r="AM247" i="15"/>
  <c r="AR246" i="15"/>
  <c r="AC236" i="15"/>
  <c r="AM235" i="15"/>
  <c r="AR234" i="15"/>
  <c r="AM223" i="15"/>
  <c r="AR222" i="15"/>
  <c r="AM211" i="15"/>
  <c r="AR210" i="15"/>
  <c r="AM199" i="15"/>
  <c r="AR198" i="15"/>
  <c r="AM187" i="15"/>
  <c r="AR186" i="15"/>
  <c r="AM54" i="15"/>
  <c r="AR53" i="15"/>
  <c r="AM318" i="15"/>
  <c r="AR317" i="15"/>
  <c r="AM306" i="15"/>
  <c r="AR305" i="15"/>
  <c r="AM294" i="15"/>
  <c r="AR293" i="15"/>
  <c r="AY289" i="15"/>
  <c r="AC283" i="15"/>
  <c r="AM282" i="15"/>
  <c r="AR281" i="15"/>
  <c r="AY277" i="15"/>
  <c r="AM270" i="15"/>
  <c r="AR269" i="15"/>
  <c r="AM258" i="15"/>
  <c r="AR257" i="15"/>
  <c r="AM246" i="15"/>
  <c r="AR245" i="15"/>
  <c r="AM234" i="15"/>
  <c r="AR233" i="15"/>
  <c r="AM222" i="15"/>
  <c r="AR221" i="15"/>
  <c r="AM210" i="15"/>
  <c r="AR209" i="15"/>
  <c r="AM198" i="15"/>
  <c r="AR197" i="15"/>
  <c r="AM186" i="15"/>
  <c r="AR185" i="15"/>
  <c r="AM53" i="15"/>
  <c r="AR52" i="15"/>
  <c r="AM317" i="15"/>
  <c r="AR316" i="15"/>
  <c r="AM305" i="15"/>
  <c r="AR304" i="15"/>
  <c r="AM293" i="15"/>
  <c r="AR292" i="15"/>
  <c r="AM281" i="15"/>
  <c r="AR280" i="15"/>
  <c r="AC270" i="15"/>
  <c r="AM269" i="15"/>
  <c r="AR268" i="15"/>
  <c r="AY264" i="15"/>
  <c r="AM257" i="15"/>
  <c r="AR256" i="15"/>
  <c r="AM245" i="15"/>
  <c r="AR244" i="15"/>
  <c r="AM233" i="15"/>
  <c r="AR232" i="15"/>
  <c r="AY228" i="15"/>
  <c r="AM221" i="15"/>
  <c r="AR220" i="15"/>
  <c r="AM209" i="15"/>
  <c r="AR208" i="15"/>
  <c r="AM197" i="15"/>
  <c r="AR196" i="15"/>
  <c r="AM185" i="15"/>
  <c r="AR184" i="15"/>
  <c r="AM52" i="15"/>
  <c r="AM316" i="15"/>
  <c r="AM304" i="15"/>
  <c r="AC293" i="15"/>
  <c r="AM292" i="15"/>
  <c r="AM280" i="15"/>
  <c r="AM268" i="15"/>
  <c r="AC257" i="15"/>
  <c r="AM256" i="15"/>
  <c r="AM244" i="15"/>
  <c r="AC233" i="15"/>
  <c r="AM232" i="15"/>
  <c r="AC221" i="15"/>
  <c r="AM220" i="15"/>
  <c r="AM208" i="15"/>
  <c r="AM196" i="15"/>
  <c r="AM184" i="15"/>
  <c r="AR314" i="15"/>
  <c r="AR302" i="15"/>
  <c r="AY298" i="15"/>
  <c r="AR290" i="15"/>
  <c r="AR278" i="15"/>
  <c r="AR266" i="15"/>
  <c r="AY262" i="15"/>
  <c r="AR242" i="15"/>
  <c r="AR230" i="15"/>
  <c r="AR218" i="15"/>
  <c r="AR206" i="15"/>
  <c r="AM314" i="15"/>
  <c r="AR313" i="15"/>
  <c r="AM302" i="15"/>
  <c r="AR301" i="15"/>
  <c r="AM290" i="15"/>
  <c r="AR289" i="15"/>
  <c r="AY285" i="15"/>
  <c r="AM278" i="15"/>
  <c r="AR277" i="15"/>
  <c r="AM266" i="15"/>
  <c r="AR265" i="15"/>
  <c r="AM254" i="15"/>
  <c r="AR253" i="15"/>
  <c r="AM242" i="15"/>
  <c r="AR241" i="15"/>
  <c r="AM230" i="15"/>
  <c r="AR229" i="15"/>
  <c r="AM218" i="15"/>
  <c r="AR217" i="15"/>
  <c r="AM206" i="15"/>
  <c r="AR205" i="15"/>
  <c r="AM313" i="15"/>
  <c r="AR312" i="15"/>
  <c r="AM301" i="15"/>
  <c r="AR300" i="15"/>
  <c r="AM277" i="15"/>
  <c r="AM265" i="15"/>
  <c r="AR264" i="15"/>
  <c r="AM253" i="15"/>
  <c r="AR252" i="15"/>
  <c r="AM241" i="15"/>
  <c r="AR240" i="15"/>
  <c r="AM229" i="15"/>
  <c r="AR228" i="15"/>
  <c r="AM217" i="15"/>
  <c r="AR216" i="15"/>
  <c r="AM205" i="15"/>
  <c r="AM312" i="15"/>
  <c r="AR311" i="15"/>
  <c r="AM300" i="15"/>
  <c r="AR299" i="15"/>
  <c r="AR287" i="15"/>
  <c r="AM264" i="15"/>
  <c r="AR263" i="15"/>
  <c r="AM252" i="15"/>
  <c r="AR251" i="15"/>
  <c r="AM240" i="15"/>
  <c r="AR239" i="15"/>
  <c r="AM228" i="15"/>
  <c r="AR227" i="15"/>
  <c r="AM216" i="15"/>
  <c r="AR215" i="15"/>
  <c r="AR322" i="15"/>
  <c r="AM311" i="15"/>
  <c r="AR310" i="15"/>
  <c r="AM299" i="15"/>
  <c r="AR298" i="15"/>
  <c r="AM263" i="15"/>
  <c r="AR262" i="15"/>
  <c r="AM251" i="15"/>
  <c r="AR250" i="15"/>
  <c r="AM239" i="15"/>
  <c r="AR238" i="15"/>
  <c r="AM227" i="15"/>
  <c r="AR226" i="15"/>
  <c r="AM215" i="15"/>
  <c r="AT413" i="15" l="1"/>
  <c r="AU413" i="15" s="1"/>
  <c r="X413" i="15"/>
  <c r="AT247" i="15"/>
  <c r="AU247" i="15" s="1"/>
  <c r="X247" i="15"/>
  <c r="AT357" i="15"/>
  <c r="AU357" i="15" s="1"/>
  <c r="X357" i="15"/>
  <c r="AT208" i="15"/>
  <c r="AU208" i="15" s="1"/>
  <c r="X208" i="15"/>
  <c r="AT313" i="15"/>
  <c r="AU313" i="15" s="1"/>
  <c r="X313" i="15"/>
  <c r="AT253" i="15"/>
  <c r="AU253" i="15" s="1"/>
  <c r="X253" i="15"/>
  <c r="AT399" i="15"/>
  <c r="AU399" i="15" s="1"/>
  <c r="X399" i="15"/>
  <c r="AT445" i="15"/>
  <c r="AU445" i="15" s="1"/>
  <c r="X445" i="15"/>
  <c r="AT246" i="15"/>
  <c r="AU246" i="15" s="1"/>
  <c r="X246" i="15"/>
  <c r="X60" i="15"/>
  <c r="X339" i="15"/>
  <c r="X359" i="15"/>
  <c r="X345" i="15"/>
  <c r="X213" i="15"/>
  <c r="X228" i="15"/>
  <c r="X419" i="15"/>
  <c r="X333" i="15"/>
  <c r="X499" i="15"/>
  <c r="X493" i="15"/>
  <c r="X379" i="15"/>
  <c r="X373" i="15"/>
  <c r="X212" i="15"/>
  <c r="X259" i="15"/>
  <c r="X192" i="15"/>
  <c r="X239" i="15"/>
  <c r="X279" i="15"/>
  <c r="X441" i="15"/>
  <c r="X361" i="15"/>
  <c r="X337" i="15"/>
  <c r="X381" i="15"/>
  <c r="X397" i="15"/>
  <c r="AT328" i="15"/>
  <c r="AU328" i="15" s="1"/>
  <c r="AT462" i="15"/>
  <c r="AU462" i="15" s="1"/>
  <c r="AT327" i="15"/>
  <c r="AU327" i="15" s="1"/>
  <c r="AT395" i="15"/>
  <c r="AU395" i="15" s="1"/>
  <c r="AT505" i="15"/>
  <c r="AU505" i="15" s="1"/>
  <c r="AT332" i="15"/>
  <c r="AU332" i="15" s="1"/>
  <c r="AT227" i="15"/>
  <c r="AU227" i="15" s="1"/>
  <c r="AT325" i="15"/>
  <c r="AU325" i="15" s="1"/>
  <c r="AT288" i="15"/>
  <c r="AU288" i="15" s="1"/>
  <c r="AT468" i="15"/>
  <c r="AU468" i="15" s="1"/>
  <c r="AT495" i="15"/>
  <c r="AU495" i="15" s="1"/>
  <c r="AT210" i="15"/>
  <c r="AU210" i="15" s="1"/>
  <c r="AT267" i="15"/>
  <c r="AU267" i="15" s="1"/>
  <c r="AT507" i="15"/>
  <c r="AU507" i="15" s="1"/>
  <c r="AT250" i="15"/>
  <c r="AU250" i="15" s="1"/>
  <c r="AT388" i="15"/>
  <c r="AU388" i="15" s="1"/>
  <c r="AT428" i="15"/>
  <c r="AU428" i="15" s="1"/>
  <c r="AT474" i="15"/>
  <c r="AU474" i="15" s="1"/>
  <c r="AT222" i="15"/>
  <c r="AU222" i="15" s="1"/>
  <c r="AT317" i="15"/>
  <c r="AU317" i="15" s="1"/>
  <c r="AT251" i="15"/>
  <c r="AU251" i="15" s="1"/>
  <c r="AT421" i="15"/>
  <c r="AU421" i="15" s="1"/>
  <c r="AT375" i="15"/>
  <c r="AU375" i="15" s="1"/>
  <c r="AT429" i="15"/>
  <c r="AU429" i="15" s="1"/>
  <c r="AT309" i="15"/>
  <c r="AU309" i="15" s="1"/>
  <c r="AT351" i="15"/>
  <c r="AU351" i="15" s="1"/>
  <c r="AT252" i="15"/>
  <c r="AU252" i="15" s="1"/>
  <c r="AT296" i="15"/>
  <c r="AU296" i="15" s="1"/>
  <c r="AT344" i="15"/>
  <c r="AU344" i="15" s="1"/>
  <c r="AT390" i="15"/>
  <c r="AU390" i="15" s="1"/>
  <c r="AT430" i="15"/>
  <c r="AU430" i="15" s="1"/>
  <c r="AT226" i="15"/>
  <c r="AU226" i="15" s="1"/>
  <c r="AT321" i="15"/>
  <c r="AU321" i="15" s="1"/>
  <c r="AT243" i="15"/>
  <c r="AU243" i="15" s="1"/>
  <c r="AT423" i="15"/>
  <c r="AU423" i="15" s="1"/>
  <c r="AT469" i="15"/>
  <c r="AU469" i="15" s="1"/>
  <c r="AT233" i="15"/>
  <c r="AU233" i="15" s="1"/>
  <c r="AT329" i="15"/>
  <c r="AU329" i="15" s="1"/>
  <c r="X254" i="15"/>
  <c r="AT254" i="15"/>
  <c r="AU254" i="15" s="1"/>
  <c r="AT298" i="15"/>
  <c r="AU298" i="15" s="1"/>
  <c r="AT346" i="15"/>
  <c r="AU346" i="15" s="1"/>
  <c r="AT392" i="15"/>
  <c r="AU392" i="15" s="1"/>
  <c r="AT432" i="15"/>
  <c r="AU432" i="15" s="1"/>
  <c r="AT230" i="15"/>
  <c r="AU230" i="15" s="1"/>
  <c r="AT61" i="15"/>
  <c r="AU61" i="15" s="1"/>
  <c r="AT255" i="15"/>
  <c r="AU255" i="15" s="1"/>
  <c r="AT401" i="15"/>
  <c r="AU401" i="15" s="1"/>
  <c r="AT249" i="15"/>
  <c r="AU249" i="15" s="1"/>
  <c r="AT189" i="15"/>
  <c r="AU189" i="15" s="1"/>
  <c r="AT349" i="15"/>
  <c r="AU349" i="15" s="1"/>
  <c r="AT457" i="15"/>
  <c r="AU457" i="15" s="1"/>
  <c r="X188" i="15"/>
  <c r="AT354" i="15"/>
  <c r="AU354" i="15" s="1"/>
  <c r="AT398" i="15"/>
  <c r="AU398" i="15" s="1"/>
  <c r="AT440" i="15"/>
  <c r="AU440" i="15" s="1"/>
  <c r="AT486" i="15"/>
  <c r="AU486" i="15" s="1"/>
  <c r="AT284" i="15"/>
  <c r="AU284" i="15" s="1"/>
  <c r="AT287" i="15"/>
  <c r="AU287" i="15" s="1"/>
  <c r="AT191" i="15"/>
  <c r="AU191" i="15" s="1"/>
  <c r="AT257" i="15"/>
  <c r="AU257" i="15" s="1"/>
  <c r="AT431" i="15"/>
  <c r="AU431" i="15" s="1"/>
  <c r="AT343" i="15"/>
  <c r="AU343" i="15" s="1"/>
  <c r="AT377" i="15"/>
  <c r="AU377" i="15" s="1"/>
  <c r="AT509" i="15"/>
  <c r="AU509" i="15" s="1"/>
  <c r="AT204" i="15"/>
  <c r="AU204" i="15" s="1"/>
  <c r="X238" i="15"/>
  <c r="AT238" i="15"/>
  <c r="AU238" i="15" s="1"/>
  <c r="X376" i="15"/>
  <c r="AT376" i="15"/>
  <c r="AU376" i="15" s="1"/>
  <c r="X508" i="15"/>
  <c r="AT508" i="15"/>
  <c r="AU508" i="15" s="1"/>
  <c r="AT219" i="15"/>
  <c r="AU219" i="15" s="1"/>
  <c r="AT449" i="15"/>
  <c r="AU449" i="15" s="1"/>
  <c r="AT369" i="15"/>
  <c r="AU369" i="15" s="1"/>
  <c r="AT240" i="15"/>
  <c r="AU240" i="15" s="1"/>
  <c r="X466" i="15"/>
  <c r="AT466" i="15"/>
  <c r="AU466" i="15" s="1"/>
  <c r="AT285" i="15"/>
  <c r="AU285" i="15" s="1"/>
  <c r="AT387" i="15"/>
  <c r="AU387" i="15" s="1"/>
  <c r="AT347" i="15"/>
  <c r="AU347" i="15" s="1"/>
  <c r="AT197" i="15"/>
  <c r="AU197" i="15" s="1"/>
  <c r="AT242" i="15"/>
  <c r="AU242" i="15" s="1"/>
  <c r="AT382" i="15"/>
  <c r="AU382" i="15" s="1"/>
  <c r="AT512" i="15"/>
  <c r="AU512" i="15" s="1"/>
  <c r="AT231" i="15"/>
  <c r="AU231" i="15" s="1"/>
  <c r="AT374" i="15"/>
  <c r="AU374" i="15" s="1"/>
  <c r="AT237" i="15"/>
  <c r="AU237" i="15" s="1"/>
  <c r="AT384" i="15"/>
  <c r="AU384" i="15" s="1"/>
  <c r="AT470" i="15"/>
  <c r="AU470" i="15" s="1"/>
  <c r="AT275" i="15"/>
  <c r="AU275" i="15" s="1"/>
  <c r="AT463" i="15"/>
  <c r="AU463" i="15" s="1"/>
  <c r="AT209" i="15"/>
  <c r="AU209" i="15" s="1"/>
  <c r="AT472" i="15"/>
  <c r="AU472" i="15" s="1"/>
  <c r="AT305" i="15"/>
  <c r="AU305" i="15" s="1"/>
  <c r="AT465" i="15"/>
  <c r="AU465" i="15" s="1"/>
  <c r="AT281" i="15"/>
  <c r="AU281" i="15" s="1"/>
  <c r="AT300" i="15"/>
  <c r="AU300" i="15" s="1"/>
  <c r="AT394" i="15"/>
  <c r="AU394" i="15" s="1"/>
  <c r="X482" i="15"/>
  <c r="AT482" i="15"/>
  <c r="AU482" i="15" s="1"/>
  <c r="AT330" i="15"/>
  <c r="AU330" i="15" s="1"/>
  <c r="AT271" i="15"/>
  <c r="AU271" i="15" s="1"/>
  <c r="AT196" i="15"/>
  <c r="AU196" i="15" s="1"/>
  <c r="AT479" i="15"/>
  <c r="AU479" i="15" s="1"/>
  <c r="AT302" i="15"/>
  <c r="AU302" i="15" s="1"/>
  <c r="AT396" i="15"/>
  <c r="AU396" i="15" s="1"/>
  <c r="AT484" i="15"/>
  <c r="AU484" i="15" s="1"/>
  <c r="AT283" i="15"/>
  <c r="AU283" i="15" s="1"/>
  <c r="AT235" i="15"/>
  <c r="AU235" i="15" s="1"/>
  <c r="AT489" i="15"/>
  <c r="AU489" i="15" s="1"/>
  <c r="X393" i="15"/>
  <c r="X417" i="15"/>
  <c r="AT262" i="15"/>
  <c r="AU262" i="15" s="1"/>
  <c r="AT306" i="15"/>
  <c r="AU306" i="15" s="1"/>
  <c r="AT356" i="15"/>
  <c r="AU356" i="15" s="1"/>
  <c r="AT400" i="15"/>
  <c r="AU400" i="15" s="1"/>
  <c r="AT442" i="15"/>
  <c r="AU442" i="15" s="1"/>
  <c r="AT488" i="15"/>
  <c r="AU488" i="15" s="1"/>
  <c r="AT310" i="15"/>
  <c r="AU310" i="15" s="1"/>
  <c r="AT291" i="15"/>
  <c r="AU291" i="15" s="1"/>
  <c r="AT194" i="15"/>
  <c r="AU194" i="15" s="1"/>
  <c r="AT241" i="15"/>
  <c r="AU241" i="15" s="1"/>
  <c r="AT455" i="15"/>
  <c r="AU455" i="15" s="1"/>
  <c r="AT363" i="15"/>
  <c r="AU363" i="15" s="1"/>
  <c r="AT497" i="15"/>
  <c r="AU497" i="15" s="1"/>
  <c r="AT56" i="15"/>
  <c r="AU56" i="15" s="1"/>
  <c r="AT282" i="15"/>
  <c r="AU282" i="15" s="1"/>
  <c r="X418" i="15"/>
  <c r="AT418" i="15"/>
  <c r="AU418" i="15" s="1"/>
  <c r="AT190" i="15"/>
  <c r="AU190" i="15" s="1"/>
  <c r="AT467" i="15"/>
  <c r="AU467" i="15" s="1"/>
  <c r="AT286" i="15"/>
  <c r="AU286" i="15" s="1"/>
  <c r="X420" i="15"/>
  <c r="AT420" i="15"/>
  <c r="AU420" i="15" s="1"/>
  <c r="AT198" i="15"/>
  <c r="AU198" i="15" s="1"/>
  <c r="AT473" i="15"/>
  <c r="AU473" i="15" s="1"/>
  <c r="AT217" i="15"/>
  <c r="AU217" i="15" s="1"/>
  <c r="AT334" i="15"/>
  <c r="AU334" i="15" s="1"/>
  <c r="AT422" i="15"/>
  <c r="AU422" i="15" s="1"/>
  <c r="AT202" i="15"/>
  <c r="AU202" i="15" s="1"/>
  <c r="AT415" i="15"/>
  <c r="AU415" i="15" s="1"/>
  <c r="AT205" i="15"/>
  <c r="AU205" i="15" s="1"/>
  <c r="AT244" i="15"/>
  <c r="AU244" i="15" s="1"/>
  <c r="AT338" i="15"/>
  <c r="AU338" i="15" s="1"/>
  <c r="AT424" i="15"/>
  <c r="AU424" i="15" s="1"/>
  <c r="AT520" i="15"/>
  <c r="AU520" i="15" s="1"/>
  <c r="AT301" i="15"/>
  <c r="AU301" i="15" s="1"/>
  <c r="AT409" i="15"/>
  <c r="AU409" i="15" s="1"/>
  <c r="AT487" i="15"/>
  <c r="AU487" i="15" s="1"/>
  <c r="AT426" i="15"/>
  <c r="AU426" i="15" s="1"/>
  <c r="AT214" i="15"/>
  <c r="AU214" i="15" s="1"/>
  <c r="AT389" i="15"/>
  <c r="AU389" i="15" s="1"/>
  <c r="AT229" i="15"/>
  <c r="AU229" i="15" s="1"/>
  <c r="AT256" i="15"/>
  <c r="AU256" i="15" s="1"/>
  <c r="AT350" i="15"/>
  <c r="AU350" i="15" s="1"/>
  <c r="AT434" i="15"/>
  <c r="AU434" i="15" s="1"/>
  <c r="AT183" i="15"/>
  <c r="AU183" i="15" s="1"/>
  <c r="AT385" i="15"/>
  <c r="AU385" i="15" s="1"/>
  <c r="AT277" i="15"/>
  <c r="AU277" i="15" s="1"/>
  <c r="AT477" i="15"/>
  <c r="AU477" i="15" s="1"/>
  <c r="AT352" i="15"/>
  <c r="AU352" i="15" s="1"/>
  <c r="AT436" i="15"/>
  <c r="AU436" i="15" s="1"/>
  <c r="AT54" i="15"/>
  <c r="AU54" i="15" s="1"/>
  <c r="AT187" i="15"/>
  <c r="AU187" i="15" s="1"/>
  <c r="AT425" i="15"/>
  <c r="AU425" i="15" s="1"/>
  <c r="AT264" i="15"/>
  <c r="AU264" i="15" s="1"/>
  <c r="AT308" i="15"/>
  <c r="AU308" i="15" s="1"/>
  <c r="AT358" i="15"/>
  <c r="AU358" i="15" s="1"/>
  <c r="AT444" i="15"/>
  <c r="AU444" i="15" s="1"/>
  <c r="AT324" i="15"/>
  <c r="AU324" i="15" s="1"/>
  <c r="AT295" i="15"/>
  <c r="AU295" i="15" s="1"/>
  <c r="AT195" i="15"/>
  <c r="AU195" i="15" s="1"/>
  <c r="AT245" i="15"/>
  <c r="AU245" i="15" s="1"/>
  <c r="AT443" i="15"/>
  <c r="AU443" i="15" s="1"/>
  <c r="AT483" i="15"/>
  <c r="AU483" i="15" s="1"/>
  <c r="AT201" i="15"/>
  <c r="AU201" i="15" s="1"/>
  <c r="AT185" i="15"/>
  <c r="AU185" i="15" s="1"/>
  <c r="AT184" i="15"/>
  <c r="AU184" i="15" s="1"/>
  <c r="AT266" i="15"/>
  <c r="AU266" i="15" s="1"/>
  <c r="AT312" i="15"/>
  <c r="AU312" i="15" s="1"/>
  <c r="AT360" i="15"/>
  <c r="AU360" i="15" s="1"/>
  <c r="X404" i="15"/>
  <c r="AT404" i="15"/>
  <c r="AU404" i="15" s="1"/>
  <c r="AT446" i="15"/>
  <c r="AU446" i="15" s="1"/>
  <c r="AT494" i="15"/>
  <c r="AU494" i="15" s="1"/>
  <c r="AT336" i="15"/>
  <c r="AU336" i="15" s="1"/>
  <c r="AT299" i="15"/>
  <c r="AU299" i="15" s="1"/>
  <c r="AT199" i="15"/>
  <c r="AU199" i="15" s="1"/>
  <c r="AT265" i="15"/>
  <c r="AU265" i="15" s="1"/>
  <c r="AT439" i="15"/>
  <c r="AU439" i="15" s="1"/>
  <c r="AT503" i="15"/>
  <c r="AU503" i="15" s="1"/>
  <c r="AT221" i="15"/>
  <c r="AU221" i="15" s="1"/>
  <c r="AT263" i="15"/>
  <c r="AU263" i="15" s="1"/>
  <c r="AT223" i="15"/>
  <c r="AU223" i="15" s="1"/>
  <c r="AT386" i="15"/>
  <c r="AU386" i="15" s="1"/>
  <c r="AT297" i="15"/>
  <c r="AU297" i="15" s="1"/>
  <c r="X305" i="15"/>
  <c r="X461" i="15"/>
  <c r="AT268" i="15"/>
  <c r="AU268" i="15" s="1"/>
  <c r="AT406" i="15"/>
  <c r="AU406" i="15" s="1"/>
  <c r="AT448" i="15"/>
  <c r="AU448" i="15" s="1"/>
  <c r="AT496" i="15"/>
  <c r="AU496" i="15" s="1"/>
  <c r="AT348" i="15"/>
  <c r="AU348" i="15" s="1"/>
  <c r="AT303" i="15"/>
  <c r="AU303" i="15" s="1"/>
  <c r="AT203" i="15"/>
  <c r="AU203" i="15" s="1"/>
  <c r="AT269" i="15"/>
  <c r="AU269" i="15" s="1"/>
  <c r="AT471" i="15"/>
  <c r="AU471" i="15" s="1"/>
  <c r="AT331" i="15"/>
  <c r="AU331" i="15" s="1"/>
  <c r="AT341" i="15"/>
  <c r="AU341" i="15" s="1"/>
  <c r="AT273" i="15"/>
  <c r="AU273" i="15" s="1"/>
  <c r="AT367" i="15"/>
  <c r="AU367" i="15" s="1"/>
  <c r="X465" i="15"/>
  <c r="X477" i="15"/>
  <c r="AT270" i="15"/>
  <c r="AU270" i="15" s="1"/>
  <c r="AT364" i="15"/>
  <c r="AU364" i="15" s="1"/>
  <c r="AT450" i="15"/>
  <c r="AU450" i="15" s="1"/>
  <c r="X498" i="15"/>
  <c r="AT498" i="15"/>
  <c r="AU498" i="15" s="1"/>
  <c r="AT438" i="15"/>
  <c r="AU438" i="15" s="1"/>
  <c r="AT307" i="15"/>
  <c r="AU307" i="15" s="1"/>
  <c r="AT206" i="15"/>
  <c r="AU206" i="15" s="1"/>
  <c r="AT403" i="15"/>
  <c r="AU403" i="15" s="1"/>
  <c r="AT451" i="15"/>
  <c r="AU451" i="15" s="1"/>
  <c r="AT371" i="15"/>
  <c r="AU371" i="15" s="1"/>
  <c r="AT481" i="15"/>
  <c r="AU481" i="15" s="1"/>
  <c r="AT353" i="15"/>
  <c r="AU353" i="15" s="1"/>
  <c r="AT340" i="15"/>
  <c r="AU340" i="15" s="1"/>
  <c r="AT272" i="15"/>
  <c r="AU272" i="15" s="1"/>
  <c r="X454" i="15"/>
  <c r="AT454" i="15"/>
  <c r="AU454" i="15" s="1"/>
  <c r="AT500" i="15"/>
  <c r="AU500" i="15" s="1"/>
  <c r="AT452" i="15"/>
  <c r="AU452" i="15" s="1"/>
  <c r="AT311" i="15"/>
  <c r="AU311" i="15" s="1"/>
  <c r="AT207" i="15"/>
  <c r="AU207" i="15" s="1"/>
  <c r="AT427" i="15"/>
  <c r="AU427" i="15" s="1"/>
  <c r="AT435" i="15"/>
  <c r="AU435" i="15" s="1"/>
  <c r="AT491" i="15"/>
  <c r="AU491" i="15" s="1"/>
  <c r="AT225" i="15"/>
  <c r="AU225" i="15" s="1"/>
  <c r="AT383" i="15"/>
  <c r="AU383" i="15" s="1"/>
  <c r="AT200" i="15"/>
  <c r="AU200" i="15" s="1"/>
  <c r="AT501" i="15"/>
  <c r="AU501" i="15" s="1"/>
  <c r="X217" i="15"/>
  <c r="X232" i="15"/>
  <c r="AT232" i="15"/>
  <c r="AU232" i="15" s="1"/>
  <c r="X274" i="15"/>
  <c r="AT274" i="15"/>
  <c r="AU274" i="15" s="1"/>
  <c r="AT412" i="15"/>
  <c r="AU412" i="15" s="1"/>
  <c r="AT456" i="15"/>
  <c r="AU456" i="15" s="1"/>
  <c r="AT502" i="15"/>
  <c r="AU502" i="15" s="1"/>
  <c r="AT476" i="15"/>
  <c r="AU476" i="15" s="1"/>
  <c r="AT315" i="15"/>
  <c r="AU315" i="15" s="1"/>
  <c r="AT211" i="15"/>
  <c r="AU211" i="15" s="1"/>
  <c r="AT391" i="15"/>
  <c r="AU391" i="15" s="1"/>
  <c r="AT475" i="15"/>
  <c r="AU475" i="15" s="1"/>
  <c r="AT511" i="15"/>
  <c r="AU511" i="15" s="1"/>
  <c r="AT335" i="15"/>
  <c r="AU335" i="15" s="1"/>
  <c r="AT433" i="15"/>
  <c r="AU433" i="15" s="1"/>
  <c r="AT220" i="15"/>
  <c r="AU220" i="15" s="1"/>
  <c r="AT216" i="15"/>
  <c r="AU216" i="15" s="1"/>
  <c r="AT276" i="15"/>
  <c r="AU276" i="15" s="1"/>
  <c r="AT322" i="15"/>
  <c r="AU322" i="15" s="1"/>
  <c r="X414" i="15"/>
  <c r="AT414" i="15"/>
  <c r="AU414" i="15" s="1"/>
  <c r="AT458" i="15"/>
  <c r="AU458" i="15" s="1"/>
  <c r="AT490" i="15"/>
  <c r="AU490" i="15" s="1"/>
  <c r="AT319" i="15"/>
  <c r="AU319" i="15" s="1"/>
  <c r="AT215" i="15"/>
  <c r="AU215" i="15" s="1"/>
  <c r="AT407" i="15"/>
  <c r="AU407" i="15" s="1"/>
  <c r="AT459" i="15"/>
  <c r="AU459" i="15" s="1"/>
  <c r="AT355" i="15"/>
  <c r="AU355" i="15" s="1"/>
  <c r="AT365" i="15"/>
  <c r="AU365" i="15" s="1"/>
  <c r="AT453" i="15"/>
  <c r="AU453" i="15" s="1"/>
  <c r="AT278" i="15"/>
  <c r="AU278" i="15" s="1"/>
  <c r="AT416" i="15"/>
  <c r="AU416" i="15" s="1"/>
  <c r="AT460" i="15"/>
  <c r="AU460" i="15" s="1"/>
  <c r="AT186" i="15"/>
  <c r="AU186" i="15" s="1"/>
  <c r="AT323" i="15"/>
  <c r="AU323" i="15" s="1"/>
  <c r="AT218" i="15"/>
  <c r="AU218" i="15" s="1"/>
  <c r="AT411" i="15"/>
  <c r="AU411" i="15" s="1"/>
  <c r="AT447" i="15"/>
  <c r="AU447" i="15" s="1"/>
  <c r="AT405" i="15"/>
  <c r="AU405" i="15" s="1"/>
  <c r="AT485" i="15"/>
  <c r="AU485" i="15" s="1"/>
  <c r="AT380" i="15"/>
  <c r="AU380" i="15" s="1"/>
  <c r="X201" i="15"/>
  <c r="X341" i="15"/>
  <c r="X280" i="15"/>
  <c r="X497" i="15"/>
  <c r="X483" i="15"/>
  <c r="X377" i="15"/>
  <c r="X56" i="15"/>
  <c r="X457" i="15"/>
  <c r="X429" i="15"/>
  <c r="X351" i="15"/>
  <c r="X349" i="15"/>
  <c r="X191" i="15"/>
  <c r="X437" i="15"/>
  <c r="X224" i="15"/>
  <c r="X245" i="15"/>
  <c r="X184" i="15"/>
  <c r="X233" i="15"/>
  <c r="X185" i="15"/>
  <c r="X189" i="15"/>
  <c r="X356" i="15"/>
  <c r="X194" i="15"/>
  <c r="X200" i="15"/>
  <c r="X195" i="15"/>
  <c r="X436" i="15"/>
  <c r="X489" i="15"/>
  <c r="X277" i="15"/>
  <c r="X240" i="15"/>
  <c r="X307" i="15"/>
  <c r="X367" i="15"/>
  <c r="X275" i="15"/>
  <c r="X380" i="15"/>
  <c r="X210" i="15"/>
  <c r="X352" i="15"/>
  <c r="X467" i="15"/>
  <c r="X297" i="15"/>
  <c r="X329" i="15"/>
  <c r="X409" i="15"/>
  <c r="X220" i="15"/>
  <c r="X301" i="15"/>
  <c r="X479" i="15"/>
  <c r="X491" i="15"/>
  <c r="X501" i="15"/>
  <c r="X197" i="15"/>
  <c r="X223" i="15"/>
  <c r="X204" i="15"/>
  <c r="X229" i="15"/>
  <c r="X395" i="15"/>
  <c r="X369" i="15"/>
  <c r="X495" i="15"/>
  <c r="X509" i="15"/>
  <c r="X453" i="15"/>
  <c r="X456" i="15"/>
  <c r="X273" i="15"/>
  <c r="X242" i="15"/>
  <c r="X281" i="15"/>
  <c r="X183" i="15"/>
  <c r="X433" i="15"/>
  <c r="X261" i="15"/>
  <c r="X385" i="15"/>
  <c r="X473" i="15"/>
  <c r="X511" i="15"/>
  <c r="X237" i="15"/>
  <c r="X353" i="15"/>
  <c r="X383" i="15"/>
  <c r="X371" i="15"/>
  <c r="X309" i="15"/>
  <c r="X481" i="15"/>
  <c r="X311" i="15"/>
  <c r="X205" i="15"/>
  <c r="X263" i="15"/>
  <c r="X440" i="15"/>
  <c r="X494" i="15"/>
  <c r="X206" i="15"/>
  <c r="X211" i="15"/>
  <c r="X427" i="15"/>
  <c r="X471" i="15"/>
  <c r="X319" i="15"/>
  <c r="X186" i="15"/>
  <c r="X505" i="15"/>
  <c r="X225" i="15"/>
  <c r="X325" i="15"/>
  <c r="X447" i="15"/>
  <c r="X221" i="15"/>
  <c r="X332" i="15"/>
  <c r="X458" i="15"/>
  <c r="X475" i="15"/>
  <c r="X348" i="15"/>
  <c r="X289" i="15"/>
  <c r="X355" i="15"/>
  <c r="X215" i="15"/>
  <c r="X389" i="15"/>
  <c r="X374" i="15"/>
  <c r="X487" i="15"/>
  <c r="X391" i="15"/>
  <c r="X315" i="15"/>
  <c r="X202" i="15"/>
  <c r="X503" i="15"/>
  <c r="X485" i="15"/>
  <c r="X227" i="15"/>
  <c r="X405" i="15"/>
  <c r="X460" i="15"/>
  <c r="X476" i="15"/>
  <c r="X463" i="15"/>
  <c r="X218" i="15"/>
  <c r="X411" i="15"/>
  <c r="X327" i="15"/>
  <c r="X347" i="15"/>
  <c r="X507" i="15"/>
  <c r="X335" i="15"/>
  <c r="X448" i="15"/>
  <c r="X415" i="15"/>
  <c r="X365" i="15"/>
  <c r="X512" i="15"/>
  <c r="X61" i="15"/>
  <c r="X187" i="15"/>
  <c r="X401" i="15"/>
  <c r="X330" i="15"/>
  <c r="X241" i="15"/>
  <c r="X199" i="15"/>
  <c r="X430" i="15"/>
  <c r="X216" i="15"/>
  <c r="X343" i="15"/>
  <c r="X449" i="15"/>
  <c r="X469" i="15"/>
  <c r="X425" i="15"/>
  <c r="X431" i="15"/>
  <c r="X346" i="15"/>
  <c r="X344" i="15"/>
  <c r="X423" i="15"/>
  <c r="X222" i="15"/>
  <c r="X354" i="15"/>
  <c r="X321" i="15"/>
  <c r="X363" i="15"/>
  <c r="X400" i="15"/>
  <c r="X243" i="15"/>
  <c r="X283" i="15"/>
  <c r="X230" i="15"/>
  <c r="X219" i="15"/>
  <c r="X265" i="15"/>
  <c r="X331" i="15"/>
  <c r="X421" i="15"/>
  <c r="X375" i="15"/>
  <c r="X435" i="15"/>
  <c r="X196" i="15"/>
  <c r="X203" i="15"/>
  <c r="X207" i="15"/>
  <c r="X249" i="15"/>
  <c r="X269" i="15"/>
  <c r="X350" i="15"/>
  <c r="X317" i="15"/>
  <c r="X226" i="15"/>
  <c r="X271" i="15"/>
  <c r="X451" i="15"/>
  <c r="X459" i="15"/>
  <c r="X455" i="15"/>
  <c r="X443" i="15"/>
  <c r="X442" i="15"/>
  <c r="X468" i="15"/>
  <c r="X439" i="15"/>
  <c r="X470" i="15"/>
  <c r="X490" i="15"/>
  <c r="X398" i="15"/>
  <c r="X407" i="15"/>
  <c r="X403" i="15"/>
  <c r="X388" i="15"/>
  <c r="X384" i="15"/>
  <c r="X406" i="15"/>
  <c r="X386" i="15"/>
  <c r="X416" i="15"/>
  <c r="X382" i="15"/>
  <c r="X424" i="15"/>
  <c r="X387" i="15"/>
  <c r="X422" i="15"/>
  <c r="X390" i="15"/>
  <c r="X392" i="15"/>
  <c r="X256" i="15"/>
  <c r="X257" i="15"/>
  <c r="X235" i="15"/>
  <c r="X255" i="15"/>
  <c r="X252" i="15"/>
  <c r="X267" i="15"/>
  <c r="X276" i="15"/>
  <c r="X295" i="15"/>
  <c r="X291" i="15"/>
  <c r="X270" i="15"/>
  <c r="X288" i="15"/>
  <c r="X268" i="15"/>
  <c r="X251" i="15"/>
  <c r="X326" i="15"/>
  <c r="X285" i="15"/>
  <c r="X287" i="15"/>
  <c r="X299" i="15"/>
  <c r="X323" i="15"/>
  <c r="X312" i="15"/>
  <c r="X296" i="15"/>
  <c r="X303" i="15"/>
  <c r="X284" i="15"/>
  <c r="X322" i="15"/>
  <c r="X282" i="15"/>
  <c r="X278" i="15"/>
  <c r="X298" i="15"/>
  <c r="X198" i="15"/>
  <c r="X324" i="15"/>
  <c r="X364" i="15"/>
  <c r="X340" i="15"/>
  <c r="X308" i="15"/>
  <c r="X310" i="15"/>
  <c r="X338" i="15"/>
  <c r="X306" i="15"/>
  <c r="X336" i="15"/>
  <c r="X426" i="15"/>
  <c r="X450" i="15"/>
  <c r="X444" i="15"/>
  <c r="X432" i="15"/>
  <c r="X438" i="15"/>
  <c r="X488" i="15"/>
  <c r="X520" i="15"/>
  <c r="X486" i="15"/>
  <c r="X264" i="15"/>
  <c r="X394" i="15"/>
  <c r="X300" i="15"/>
  <c r="X484" i="15"/>
  <c r="X190" i="15"/>
  <c r="X302" i="15"/>
  <c r="X214" i="15"/>
  <c r="X396" i="15"/>
  <c r="X412" i="15"/>
  <c r="X360" i="15"/>
  <c r="X462" i="15"/>
  <c r="X446" i="15"/>
  <c r="X250" i="15"/>
  <c r="X358" i="15"/>
  <c r="X500" i="15"/>
  <c r="X266" i="15"/>
  <c r="X452" i="15"/>
  <c r="X286" i="15"/>
  <c r="X328" i="15"/>
  <c r="X434" i="15"/>
  <c r="X428" i="15"/>
  <c r="X502" i="15"/>
  <c r="X234" i="15"/>
  <c r="AU234" i="15"/>
  <c r="AU236" i="15"/>
  <c r="X248" i="15"/>
  <c r="AU248" i="15"/>
  <c r="AU258" i="15"/>
  <c r="AU260" i="15"/>
  <c r="X290" i="15"/>
  <c r="AU290" i="15"/>
  <c r="AU292" i="15"/>
  <c r="AU294" i="15"/>
  <c r="AU304" i="15"/>
  <c r="AU314" i="15"/>
  <c r="AU316" i="15"/>
  <c r="AU318" i="15"/>
  <c r="AU320" i="15"/>
  <c r="X342" i="15"/>
  <c r="AU342" i="15"/>
  <c r="X362" i="15"/>
  <c r="AU362" i="15"/>
  <c r="AU366" i="15"/>
  <c r="AU368" i="15"/>
  <c r="AU370" i="15"/>
  <c r="X372" i="15"/>
  <c r="AU372" i="15"/>
  <c r="X378" i="15"/>
  <c r="AU378" i="15"/>
  <c r="X402" i="15"/>
  <c r="AU402" i="15"/>
  <c r="AU408" i="15"/>
  <c r="X410" i="15"/>
  <c r="AU410" i="15"/>
  <c r="AU478" i="15"/>
  <c r="X480" i="15"/>
  <c r="AU480" i="15"/>
  <c r="X492" i="15"/>
  <c r="AU492" i="15"/>
  <c r="X504" i="15"/>
  <c r="AU504" i="15"/>
  <c r="AU506" i="15"/>
  <c r="X510" i="15"/>
  <c r="AU510" i="15"/>
  <c r="X59" i="15"/>
  <c r="AU59" i="15"/>
  <c r="X54" i="15"/>
  <c r="AU53" i="15"/>
  <c r="AU55" i="15"/>
  <c r="AU57" i="15"/>
  <c r="AU58" i="15"/>
  <c r="X55" i="15"/>
  <c r="X58" i="15"/>
  <c r="X57" i="15"/>
  <c r="X53" i="15"/>
  <c r="X496" i="15"/>
  <c r="X506" i="15"/>
  <c r="X472" i="15"/>
  <c r="X474" i="15"/>
  <c r="X478" i="15"/>
  <c r="X370" i="15"/>
  <c r="X408" i="15"/>
  <c r="X368" i="15"/>
  <c r="X320" i="15"/>
  <c r="X366" i="15"/>
  <c r="X334" i="15"/>
  <c r="X314" i="15"/>
  <c r="X294" i="15"/>
  <c r="X292" i="15"/>
  <c r="X304" i="15"/>
  <c r="X318" i="15"/>
  <c r="X316" i="15"/>
  <c r="X260" i="15"/>
  <c r="X258" i="15"/>
  <c r="X236" i="15"/>
  <c r="X262" i="15"/>
  <c r="X272" i="15"/>
  <c r="X244" i="15"/>
  <c r="BC572" i="15" l="1"/>
  <c r="BC574" i="15"/>
  <c r="BC575" i="15"/>
  <c r="BC576" i="15"/>
  <c r="BC577" i="15"/>
  <c r="BC578" i="15"/>
  <c r="BC579" i="15"/>
  <c r="BC720" i="15"/>
  <c r="F719" i="15" s="1"/>
  <c r="BC721" i="15"/>
  <c r="BC722" i="15"/>
  <c r="BC723" i="15"/>
  <c r="BC724" i="15"/>
  <c r="BC725" i="15"/>
  <c r="BC726" i="15"/>
  <c r="BC727" i="15"/>
  <c r="BC728" i="15"/>
  <c r="BC729" i="15"/>
  <c r="BC730" i="15"/>
  <c r="BC731" i="15"/>
  <c r="BC732" i="15"/>
  <c r="BC733" i="15"/>
  <c r="BC734" i="15"/>
  <c r="BC735" i="15"/>
  <c r="BC736" i="15"/>
  <c r="BC737" i="15"/>
  <c r="BC738" i="15"/>
  <c r="BC739" i="15"/>
  <c r="BC740" i="15"/>
  <c r="BC741" i="15"/>
  <c r="BC742" i="15"/>
  <c r="BC743" i="15"/>
  <c r="BC744" i="15"/>
  <c r="BC745" i="15"/>
  <c r="BC746" i="15"/>
  <c r="BC747" i="15"/>
  <c r="BC748" i="15"/>
  <c r="BC749" i="15"/>
  <c r="BC750" i="15"/>
  <c r="BC751" i="15"/>
  <c r="BC752" i="15"/>
  <c r="BC753" i="15"/>
  <c r="BC754" i="15"/>
  <c r="BC755" i="15"/>
  <c r="BC756" i="15"/>
  <c r="BC757" i="15"/>
  <c r="BC758" i="15"/>
  <c r="BC759" i="15"/>
  <c r="BC760" i="15"/>
  <c r="N571" i="15"/>
  <c r="AF571" i="15" s="1"/>
  <c r="O571" i="15"/>
  <c r="AG571" i="15" s="1"/>
  <c r="N572" i="15"/>
  <c r="AF572" i="15" s="1"/>
  <c r="O572" i="15"/>
  <c r="AG572" i="15" s="1"/>
  <c r="N573" i="15"/>
  <c r="AF573" i="15" s="1"/>
  <c r="O573" i="15"/>
  <c r="N574" i="15"/>
  <c r="AF574" i="15" s="1"/>
  <c r="O574" i="15"/>
  <c r="N575" i="15"/>
  <c r="AF575" i="15" s="1"/>
  <c r="O575" i="15"/>
  <c r="N576" i="15"/>
  <c r="AF576" i="15" s="1"/>
  <c r="O576" i="15"/>
  <c r="AG576" i="15" s="1"/>
  <c r="N577" i="15"/>
  <c r="AF577" i="15" s="1"/>
  <c r="O577" i="15"/>
  <c r="AG577" i="15" s="1"/>
  <c r="N578" i="15"/>
  <c r="AF578" i="15" s="1"/>
  <c r="O578" i="15"/>
  <c r="AG578" i="15" s="1"/>
  <c r="N579" i="15"/>
  <c r="AF579" i="15" s="1"/>
  <c r="O579" i="15"/>
  <c r="N720" i="15"/>
  <c r="AF720" i="15" s="1"/>
  <c r="O720" i="15"/>
  <c r="N721" i="15"/>
  <c r="AF721" i="15" s="1"/>
  <c r="O721" i="15"/>
  <c r="AG721" i="15" s="1"/>
  <c r="N722" i="15"/>
  <c r="AF722" i="15" s="1"/>
  <c r="O722" i="15"/>
  <c r="N723" i="15"/>
  <c r="AF723" i="15" s="1"/>
  <c r="O723" i="15"/>
  <c r="N724" i="15"/>
  <c r="AF724" i="15" s="1"/>
  <c r="O724" i="15"/>
  <c r="N725" i="15"/>
  <c r="AF725" i="15" s="1"/>
  <c r="O725" i="15"/>
  <c r="N726" i="15"/>
  <c r="AF726" i="15" s="1"/>
  <c r="O726" i="15"/>
  <c r="AG726" i="15" s="1"/>
  <c r="N727" i="15"/>
  <c r="AF727" i="15" s="1"/>
  <c r="O727" i="15"/>
  <c r="AG727" i="15" s="1"/>
  <c r="N728" i="15"/>
  <c r="AF728" i="15" s="1"/>
  <c r="O728" i="15"/>
  <c r="AG728" i="15" s="1"/>
  <c r="N729" i="15"/>
  <c r="AF729" i="15" s="1"/>
  <c r="O729" i="15"/>
  <c r="AG729" i="15" s="1"/>
  <c r="N730" i="15"/>
  <c r="AF730" i="15" s="1"/>
  <c r="O730" i="15"/>
  <c r="N731" i="15"/>
  <c r="AF731" i="15" s="1"/>
  <c r="O731" i="15"/>
  <c r="N732" i="15"/>
  <c r="AF732" i="15" s="1"/>
  <c r="O732" i="15"/>
  <c r="AG732" i="15" s="1"/>
  <c r="N733" i="15"/>
  <c r="AF733" i="15" s="1"/>
  <c r="O733" i="15"/>
  <c r="AG733" i="15" s="1"/>
  <c r="N734" i="15"/>
  <c r="AF734" i="15" s="1"/>
  <c r="O734" i="15"/>
  <c r="AG734" i="15" s="1"/>
  <c r="N735" i="15"/>
  <c r="AF735" i="15" s="1"/>
  <c r="O735" i="15"/>
  <c r="AG735" i="15" s="1"/>
  <c r="N736" i="15"/>
  <c r="AF736" i="15" s="1"/>
  <c r="O736" i="15"/>
  <c r="AG736" i="15" s="1"/>
  <c r="N737" i="15"/>
  <c r="AF737" i="15" s="1"/>
  <c r="O737" i="15"/>
  <c r="N738" i="15"/>
  <c r="AF738" i="15" s="1"/>
  <c r="O738" i="15"/>
  <c r="N739" i="15"/>
  <c r="AF739" i="15" s="1"/>
  <c r="O739" i="15"/>
  <c r="N740" i="15"/>
  <c r="AF740" i="15" s="1"/>
  <c r="O740" i="15"/>
  <c r="AG740" i="15" s="1"/>
  <c r="N741" i="15"/>
  <c r="AF741" i="15" s="1"/>
  <c r="O741" i="15"/>
  <c r="AG741" i="15" s="1"/>
  <c r="N742" i="15"/>
  <c r="AF742" i="15" s="1"/>
  <c r="O742" i="15"/>
  <c r="AG742" i="15" s="1"/>
  <c r="N743" i="15"/>
  <c r="AF743" i="15" s="1"/>
  <c r="O743" i="15"/>
  <c r="N744" i="15"/>
  <c r="AF744" i="15" s="1"/>
  <c r="O744" i="15"/>
  <c r="N745" i="15"/>
  <c r="AF745" i="15" s="1"/>
  <c r="O745" i="15"/>
  <c r="AG745" i="15" s="1"/>
  <c r="N746" i="15"/>
  <c r="AF746" i="15" s="1"/>
  <c r="O746" i="15"/>
  <c r="N747" i="15"/>
  <c r="AF747" i="15" s="1"/>
  <c r="O747" i="15"/>
  <c r="N748" i="15"/>
  <c r="AF748" i="15" s="1"/>
  <c r="O748" i="15"/>
  <c r="N749" i="15"/>
  <c r="AF749" i="15" s="1"/>
  <c r="O749" i="15"/>
  <c r="N750" i="15"/>
  <c r="AF750" i="15" s="1"/>
  <c r="O750" i="15"/>
  <c r="AG750" i="15" s="1"/>
  <c r="N751" i="15"/>
  <c r="AF751" i="15" s="1"/>
  <c r="O751" i="15"/>
  <c r="AG751" i="15" s="1"/>
  <c r="N752" i="15"/>
  <c r="AF752" i="15" s="1"/>
  <c r="O752" i="15"/>
  <c r="AG752" i="15" s="1"/>
  <c r="N753" i="15"/>
  <c r="AF753" i="15" s="1"/>
  <c r="O753" i="15"/>
  <c r="AG753" i="15" s="1"/>
  <c r="N754" i="15"/>
  <c r="AF754" i="15" s="1"/>
  <c r="O754" i="15"/>
  <c r="AG754" i="15" s="1"/>
  <c r="N755" i="15"/>
  <c r="AF755" i="15" s="1"/>
  <c r="O755" i="15"/>
  <c r="N756" i="15"/>
  <c r="AF756" i="15" s="1"/>
  <c r="O756" i="15"/>
  <c r="AG756" i="15" s="1"/>
  <c r="N757" i="15"/>
  <c r="AF757" i="15" s="1"/>
  <c r="O757" i="15"/>
  <c r="AG757" i="15" s="1"/>
  <c r="N758" i="15"/>
  <c r="AF758" i="15" s="1"/>
  <c r="O758" i="15"/>
  <c r="AG758" i="15" s="1"/>
  <c r="N759" i="15"/>
  <c r="AF759" i="15" s="1"/>
  <c r="O759" i="15"/>
  <c r="AG759" i="15" s="1"/>
  <c r="AL571" i="15"/>
  <c r="AL572" i="15"/>
  <c r="AL573" i="15"/>
  <c r="AL574" i="15"/>
  <c r="AE575" i="15"/>
  <c r="AL576" i="15"/>
  <c r="AL577" i="15"/>
  <c r="AL578" i="15"/>
  <c r="U579" i="15"/>
  <c r="Z720" i="15"/>
  <c r="U721" i="15"/>
  <c r="Z722" i="15"/>
  <c r="AL723" i="15"/>
  <c r="AL724" i="15"/>
  <c r="AL725" i="15"/>
  <c r="AL726" i="15"/>
  <c r="AE727" i="15"/>
  <c r="AL728" i="15"/>
  <c r="AL729" i="15"/>
  <c r="AL730" i="15"/>
  <c r="U731" i="15"/>
  <c r="Z732" i="15"/>
  <c r="U733" i="15"/>
  <c r="Z734" i="15"/>
  <c r="AL735" i="15"/>
  <c r="AL736" i="15"/>
  <c r="AL737" i="15"/>
  <c r="AL738" i="15"/>
  <c r="AE739" i="15"/>
  <c r="AL740" i="15"/>
  <c r="AL741" i="15"/>
  <c r="AL742" i="15"/>
  <c r="U743" i="15"/>
  <c r="Z744" i="15"/>
  <c r="U745" i="15"/>
  <c r="Z746" i="15"/>
  <c r="AL747" i="15"/>
  <c r="AL748" i="15"/>
  <c r="AL749" i="15"/>
  <c r="AL750" i="15"/>
  <c r="AE751" i="15"/>
  <c r="AL752" i="15"/>
  <c r="AL753" i="15"/>
  <c r="AL754" i="15"/>
  <c r="AE755" i="15"/>
  <c r="Z756" i="15"/>
  <c r="AE757" i="15"/>
  <c r="Z758" i="15"/>
  <c r="AL759" i="15"/>
  <c r="E17" i="25"/>
  <c r="E18" i="25"/>
  <c r="E19" i="25"/>
  <c r="E20" i="25"/>
  <c r="E21" i="25"/>
  <c r="E22" i="25"/>
  <c r="E23"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V561" i="15" l="1"/>
  <c r="V559" i="15"/>
  <c r="V557" i="15"/>
  <c r="AQ557" i="15" s="1"/>
  <c r="AR557" i="15" s="1"/>
  <c r="V555" i="15"/>
  <c r="W555" i="15" s="1"/>
  <c r="V553" i="15"/>
  <c r="V551" i="15"/>
  <c r="AQ551" i="15" s="1"/>
  <c r="AR551" i="15" s="1"/>
  <c r="V549" i="15"/>
  <c r="W549" i="15" s="1"/>
  <c r="V547" i="15"/>
  <c r="V545" i="15"/>
  <c r="V543" i="15"/>
  <c r="V541" i="15"/>
  <c r="W541" i="15" s="1"/>
  <c r="V539" i="15"/>
  <c r="V537" i="15"/>
  <c r="W537" i="15" s="1"/>
  <c r="V535" i="15"/>
  <c r="V533" i="15"/>
  <c r="V531" i="15"/>
  <c r="W529" i="15"/>
  <c r="AT529" i="15" s="1"/>
  <c r="W527" i="15"/>
  <c r="W525" i="15"/>
  <c r="W523" i="15"/>
  <c r="AT523" i="15" s="1"/>
  <c r="W521" i="15"/>
  <c r="W518" i="15"/>
  <c r="AT518" i="15" s="1"/>
  <c r="W516" i="15"/>
  <c r="AT516" i="15" s="1"/>
  <c r="W464" i="15"/>
  <c r="AT464" i="15" s="1"/>
  <c r="W517" i="15"/>
  <c r="AT517" i="15" s="1"/>
  <c r="W519" i="15"/>
  <c r="W526" i="15"/>
  <c r="AT526" i="15" s="1"/>
  <c r="W522" i="15"/>
  <c r="AT522" i="15" s="1"/>
  <c r="W528" i="15"/>
  <c r="AT528" i="15" s="1"/>
  <c r="W524" i="15"/>
  <c r="AT524" i="15" s="1"/>
  <c r="W515" i="15"/>
  <c r="AT515" i="15" s="1"/>
  <c r="W514" i="15"/>
  <c r="AT514" i="15" s="1"/>
  <c r="V560" i="15"/>
  <c r="V558" i="15"/>
  <c r="V556" i="15"/>
  <c r="V554" i="15"/>
  <c r="V552" i="15"/>
  <c r="V550" i="15"/>
  <c r="V548" i="15"/>
  <c r="W548" i="15" s="1"/>
  <c r="V546" i="15"/>
  <c r="V544" i="15"/>
  <c r="V542" i="15"/>
  <c r="V540" i="15"/>
  <c r="V538" i="15"/>
  <c r="V536" i="15"/>
  <c r="V534" i="15"/>
  <c r="V532" i="15"/>
  <c r="V530" i="15"/>
  <c r="W513" i="15"/>
  <c r="AT513" i="15" s="1"/>
  <c r="Z745" i="15"/>
  <c r="U757" i="15"/>
  <c r="AH733" i="15"/>
  <c r="AH756" i="15"/>
  <c r="AH754" i="15"/>
  <c r="AH757" i="15"/>
  <c r="AH740" i="15"/>
  <c r="AH734" i="15"/>
  <c r="P728" i="15"/>
  <c r="AH577" i="15"/>
  <c r="AH571" i="15"/>
  <c r="Z755" i="15"/>
  <c r="AE731" i="15"/>
  <c r="AL734" i="15"/>
  <c r="AH751" i="15"/>
  <c r="AH745" i="15"/>
  <c r="AH728" i="15"/>
  <c r="Z748" i="15"/>
  <c r="AE728" i="15"/>
  <c r="AL722" i="15"/>
  <c r="AH750" i="15"/>
  <c r="P744" i="15"/>
  <c r="AH727" i="15"/>
  <c r="AH721" i="15"/>
  <c r="U755" i="15"/>
  <c r="Z743" i="15"/>
  <c r="AE752" i="15"/>
  <c r="AE724" i="15"/>
  <c r="P738" i="15"/>
  <c r="AH732" i="15"/>
  <c r="U748" i="15"/>
  <c r="Z736" i="15"/>
  <c r="P749" i="15"/>
  <c r="P743" i="15"/>
  <c r="AH726" i="15"/>
  <c r="P720" i="15"/>
  <c r="U742" i="15"/>
  <c r="Z733" i="15"/>
  <c r="AE748" i="15"/>
  <c r="AE579" i="15"/>
  <c r="AH576" i="15"/>
  <c r="P737" i="15"/>
  <c r="P574" i="15"/>
  <c r="U735" i="15"/>
  <c r="Z731" i="15"/>
  <c r="P748" i="15"/>
  <c r="P742" i="15"/>
  <c r="P725" i="15"/>
  <c r="P579" i="15"/>
  <c r="U730" i="15"/>
  <c r="Z724" i="15"/>
  <c r="AE576" i="15"/>
  <c r="AH759" i="15"/>
  <c r="AH753" i="15"/>
  <c r="AH742" i="15"/>
  <c r="AH736" i="15"/>
  <c r="P573" i="15"/>
  <c r="U723" i="15"/>
  <c r="Z721" i="15"/>
  <c r="AE740" i="15"/>
  <c r="P747" i="15"/>
  <c r="P724" i="15"/>
  <c r="P578" i="15"/>
  <c r="U578" i="15"/>
  <c r="Z579" i="15"/>
  <c r="AE572" i="15"/>
  <c r="P752" i="15"/>
  <c r="AH741" i="15"/>
  <c r="AH735" i="15"/>
  <c r="AH729" i="15"/>
  <c r="AH578" i="15"/>
  <c r="AH572" i="15"/>
  <c r="U571" i="15"/>
  <c r="Z572" i="15"/>
  <c r="AE736" i="15"/>
  <c r="AL758" i="15"/>
  <c r="AH752" i="15"/>
  <c r="P723" i="15"/>
  <c r="Z757" i="15"/>
  <c r="AH758" i="15"/>
  <c r="AL746" i="15"/>
  <c r="P756" i="15"/>
  <c r="P751" i="15"/>
  <c r="P732" i="15"/>
  <c r="P727" i="15"/>
  <c r="U754" i="15"/>
  <c r="U741" i="15"/>
  <c r="U729" i="15"/>
  <c r="U577" i="15"/>
  <c r="Z754" i="15"/>
  <c r="Z742" i="15"/>
  <c r="Z730" i="15"/>
  <c r="Z578" i="15"/>
  <c r="AE750" i="15"/>
  <c r="AE746" i="15"/>
  <c r="AE742" i="15"/>
  <c r="AE738" i="15"/>
  <c r="AE734" i="15"/>
  <c r="AE730" i="15"/>
  <c r="AE726" i="15"/>
  <c r="AE722" i="15"/>
  <c r="AE578" i="15"/>
  <c r="AE574" i="15"/>
  <c r="AL757" i="15"/>
  <c r="AL745" i="15"/>
  <c r="AL733" i="15"/>
  <c r="AL721" i="15"/>
  <c r="P746" i="15"/>
  <c r="P736" i="15"/>
  <c r="P722" i="15"/>
  <c r="P572" i="15"/>
  <c r="U753" i="15"/>
  <c r="U740" i="15"/>
  <c r="U728" i="15"/>
  <c r="U576" i="15"/>
  <c r="Z753" i="15"/>
  <c r="Z741" i="15"/>
  <c r="Z729" i="15"/>
  <c r="Z577" i="15"/>
  <c r="AE758" i="15"/>
  <c r="AE754" i="15"/>
  <c r="AG749" i="15"/>
  <c r="AH749" i="15" s="1"/>
  <c r="AG737" i="15"/>
  <c r="AH737" i="15" s="1"/>
  <c r="AG725" i="15"/>
  <c r="AH725" i="15" s="1"/>
  <c r="AG573" i="15"/>
  <c r="AH573" i="15" s="1"/>
  <c r="AL756" i="15"/>
  <c r="AL744" i="15"/>
  <c r="AL732" i="15"/>
  <c r="AL720" i="15"/>
  <c r="P741" i="15"/>
  <c r="P577" i="15"/>
  <c r="U752" i="15"/>
  <c r="U739" i="15"/>
  <c r="U727" i="15"/>
  <c r="U575" i="15"/>
  <c r="Z752" i="15"/>
  <c r="Z740" i="15"/>
  <c r="Z728" i="15"/>
  <c r="Z576" i="15"/>
  <c r="AL755" i="15"/>
  <c r="AL743" i="15"/>
  <c r="AL731" i="15"/>
  <c r="AL579" i="15"/>
  <c r="P755" i="15"/>
  <c r="P750" i="15"/>
  <c r="P745" i="15"/>
  <c r="P731" i="15"/>
  <c r="P726" i="15"/>
  <c r="P721" i="15"/>
  <c r="U751" i="15"/>
  <c r="U738" i="15"/>
  <c r="U726" i="15"/>
  <c r="U574" i="15"/>
  <c r="Z751" i="15"/>
  <c r="Z739" i="15"/>
  <c r="Z727" i="15"/>
  <c r="Z575" i="15"/>
  <c r="AE753" i="15"/>
  <c r="AE749" i="15"/>
  <c r="AE745" i="15"/>
  <c r="AE741" i="15"/>
  <c r="AE737" i="15"/>
  <c r="AE733" i="15"/>
  <c r="AE729" i="15"/>
  <c r="AE725" i="15"/>
  <c r="AE721" i="15"/>
  <c r="AE577" i="15"/>
  <c r="AE573" i="15"/>
  <c r="P759" i="15"/>
  <c r="P740" i="15"/>
  <c r="P735" i="15"/>
  <c r="P576" i="15"/>
  <c r="P571" i="15"/>
  <c r="U750" i="15"/>
  <c r="U737" i="15"/>
  <c r="U725" i="15"/>
  <c r="U573" i="15"/>
  <c r="Z750" i="15"/>
  <c r="Z738" i="15"/>
  <c r="Z726" i="15"/>
  <c r="Z574" i="15"/>
  <c r="AG748" i="15"/>
  <c r="AH748" i="15" s="1"/>
  <c r="AG744" i="15"/>
  <c r="AH744" i="15" s="1"/>
  <c r="AG724" i="15"/>
  <c r="AH724" i="15" s="1"/>
  <c r="AG720" i="15"/>
  <c r="AH720" i="15" s="1"/>
  <c r="P754" i="15"/>
  <c r="P730" i="15"/>
  <c r="U749" i="15"/>
  <c r="U736" i="15"/>
  <c r="U724" i="15"/>
  <c r="U572" i="15"/>
  <c r="Z749" i="15"/>
  <c r="Z737" i="15"/>
  <c r="Z725" i="15"/>
  <c r="Z573" i="15"/>
  <c r="AE744" i="15"/>
  <c r="AE732" i="15"/>
  <c r="AE720" i="15"/>
  <c r="AL751" i="15"/>
  <c r="AL739" i="15"/>
  <c r="AL727" i="15"/>
  <c r="AL575" i="15"/>
  <c r="P758" i="15"/>
  <c r="P753" i="15"/>
  <c r="P739" i="15"/>
  <c r="P734" i="15"/>
  <c r="P729" i="15"/>
  <c r="P575" i="15"/>
  <c r="U759" i="15"/>
  <c r="U747" i="15"/>
  <c r="U734" i="15"/>
  <c r="U722" i="15"/>
  <c r="Z759" i="15"/>
  <c r="Z747" i="15"/>
  <c r="Z735" i="15"/>
  <c r="Z723" i="15"/>
  <c r="Z571" i="15"/>
  <c r="AE756" i="15"/>
  <c r="AG747" i="15"/>
  <c r="AH747" i="15" s="1"/>
  <c r="AG743" i="15"/>
  <c r="AH743" i="15" s="1"/>
  <c r="AG739" i="15"/>
  <c r="AH739" i="15" s="1"/>
  <c r="AG731" i="15"/>
  <c r="AH731" i="15" s="1"/>
  <c r="AG723" i="15"/>
  <c r="AH723" i="15" s="1"/>
  <c r="AG579" i="15"/>
  <c r="AH579" i="15" s="1"/>
  <c r="AG575" i="15"/>
  <c r="AH575" i="15" s="1"/>
  <c r="U758" i="15"/>
  <c r="U746" i="15"/>
  <c r="AG755" i="15"/>
  <c r="AH755" i="15" s="1"/>
  <c r="U744" i="15"/>
  <c r="U732" i="15"/>
  <c r="U720" i="15"/>
  <c r="AE747" i="15"/>
  <c r="AE743" i="15"/>
  <c r="AE735" i="15"/>
  <c r="AE723" i="15"/>
  <c r="AE571" i="15"/>
  <c r="P757" i="15"/>
  <c r="P733" i="15"/>
  <c r="U756" i="15"/>
  <c r="AE759" i="15"/>
  <c r="AG746" i="15"/>
  <c r="AH746" i="15" s="1"/>
  <c r="AG738" i="15"/>
  <c r="AH738" i="15" s="1"/>
  <c r="AG730" i="15"/>
  <c r="AH730" i="15" s="1"/>
  <c r="AG722" i="15"/>
  <c r="AH722" i="15" s="1"/>
  <c r="AG574" i="15"/>
  <c r="AH574" i="15" s="1"/>
  <c r="E16" i="25"/>
  <c r="F724" i="15" s="1"/>
  <c r="I26" i="26"/>
  <c r="X525" i="15" l="1"/>
  <c r="AT525" i="15"/>
  <c r="AU525" i="15" s="1"/>
  <c r="AT527" i="15"/>
  <c r="AU527" i="15" s="1"/>
  <c r="AT519" i="15"/>
  <c r="AU519" i="15" s="1"/>
  <c r="X521" i="15"/>
  <c r="AT521" i="15"/>
  <c r="AU521" i="15" s="1"/>
  <c r="W557" i="15"/>
  <c r="X527" i="15"/>
  <c r="W551" i="15"/>
  <c r="X519" i="15"/>
  <c r="AQ530" i="15"/>
  <c r="AR530" i="15" s="1"/>
  <c r="AQ532" i="15"/>
  <c r="AR532" i="15" s="1"/>
  <c r="AQ534" i="15"/>
  <c r="AR534" i="15" s="1"/>
  <c r="W536" i="15"/>
  <c r="AQ536" i="15"/>
  <c r="AR536" i="15" s="1"/>
  <c r="W538" i="15"/>
  <c r="AQ538" i="15"/>
  <c r="AR538" i="15" s="1"/>
  <c r="W540" i="15"/>
  <c r="AQ540" i="15"/>
  <c r="AR540" i="15" s="1"/>
  <c r="AQ542" i="15"/>
  <c r="AR542" i="15" s="1"/>
  <c r="AQ544" i="15"/>
  <c r="AR544" i="15" s="1"/>
  <c r="AQ546" i="15"/>
  <c r="AR546" i="15" s="1"/>
  <c r="AQ548" i="15"/>
  <c r="AR548" i="15" s="1"/>
  <c r="W550" i="15"/>
  <c r="AQ550" i="15"/>
  <c r="AR550" i="15" s="1"/>
  <c r="AQ552" i="15"/>
  <c r="AR552" i="15" s="1"/>
  <c r="AQ554" i="15"/>
  <c r="AR554" i="15" s="1"/>
  <c r="AQ556" i="15"/>
  <c r="AR556" i="15" s="1"/>
  <c r="AP558" i="15"/>
  <c r="AQ558" i="15" s="1"/>
  <c r="W560" i="15"/>
  <c r="AP560" i="15"/>
  <c r="AQ560" i="15" s="1"/>
  <c r="AU514" i="15"/>
  <c r="X515" i="15"/>
  <c r="AU515" i="15"/>
  <c r="X524" i="15"/>
  <c r="AU524" i="15"/>
  <c r="X528" i="15"/>
  <c r="AU528" i="15"/>
  <c r="AU522" i="15"/>
  <c r="X526" i="15"/>
  <c r="AU526" i="15"/>
  <c r="X517" i="15"/>
  <c r="AU517" i="15"/>
  <c r="X464" i="15"/>
  <c r="AU464" i="15"/>
  <c r="X516" i="15"/>
  <c r="AU516" i="15"/>
  <c r="AU518" i="15"/>
  <c r="X523" i="15"/>
  <c r="AU529" i="15"/>
  <c r="AQ531" i="15"/>
  <c r="AR531" i="15" s="1"/>
  <c r="W533" i="15"/>
  <c r="AQ533" i="15"/>
  <c r="AR533" i="15" s="1"/>
  <c r="W535" i="15"/>
  <c r="AQ535" i="15"/>
  <c r="AR535" i="15" s="1"/>
  <c r="AQ537" i="15"/>
  <c r="AR537" i="15" s="1"/>
  <c r="W539" i="15"/>
  <c r="AQ539" i="15"/>
  <c r="AR539" i="15" s="1"/>
  <c r="AQ541" i="15"/>
  <c r="AR541" i="15" s="1"/>
  <c r="AQ543" i="15"/>
  <c r="AR543" i="15" s="1"/>
  <c r="AQ545" i="15"/>
  <c r="AR545" i="15" s="1"/>
  <c r="W547" i="15"/>
  <c r="AQ547" i="15"/>
  <c r="AR547" i="15" s="1"/>
  <c r="AQ549" i="15"/>
  <c r="AR549" i="15" s="1"/>
  <c r="W553" i="15"/>
  <c r="AQ553" i="15"/>
  <c r="AR553" i="15" s="1"/>
  <c r="AQ555" i="15"/>
  <c r="AR555" i="15" s="1"/>
  <c r="W559" i="15"/>
  <c r="AP559" i="15"/>
  <c r="AQ559" i="15" s="1"/>
  <c r="W561" i="15"/>
  <c r="AO561" i="15"/>
  <c r="AP561" i="15" s="1"/>
  <c r="F728" i="15"/>
  <c r="F733" i="15"/>
  <c r="F578" i="15"/>
  <c r="F573" i="15"/>
  <c r="F741" i="15"/>
  <c r="F574" i="15"/>
  <c r="F51" i="15"/>
  <c r="F734" i="15"/>
  <c r="F751" i="15"/>
  <c r="F752" i="15"/>
  <c r="F722" i="15"/>
  <c r="F723" i="15"/>
  <c r="F188" i="15"/>
  <c r="F57" i="15"/>
  <c r="F183" i="15"/>
  <c r="F190" i="15"/>
  <c r="F197" i="15"/>
  <c r="F204" i="15"/>
  <c r="F211" i="15"/>
  <c r="F218" i="15"/>
  <c r="F225" i="15"/>
  <c r="F230" i="15"/>
  <c r="F245" i="15"/>
  <c r="F250" i="15"/>
  <c r="F259" i="15"/>
  <c r="F266" i="15"/>
  <c r="F275" i="15"/>
  <c r="F282" i="15"/>
  <c r="F291" i="15"/>
  <c r="F298" i="15"/>
  <c r="F307" i="15"/>
  <c r="F314" i="15"/>
  <c r="F323" i="15"/>
  <c r="F330" i="15"/>
  <c r="F339" i="15"/>
  <c r="F346" i="15"/>
  <c r="F355" i="15"/>
  <c r="F362" i="15"/>
  <c r="F371" i="15"/>
  <c r="F376" i="15"/>
  <c r="F385" i="15"/>
  <c r="F392" i="15"/>
  <c r="F401" i="15"/>
  <c r="F408" i="15"/>
  <c r="F417" i="15"/>
  <c r="F424" i="15"/>
  <c r="F433" i="15"/>
  <c r="F440" i="15"/>
  <c r="F449" i="15"/>
  <c r="F456" i="15"/>
  <c r="F463" i="15"/>
  <c r="F465" i="15"/>
  <c r="F472" i="15"/>
  <c r="F481" i="15"/>
  <c r="F486" i="15"/>
  <c r="F495" i="15"/>
  <c r="F502" i="15"/>
  <c r="F511" i="15"/>
  <c r="F185" i="15"/>
  <c r="F192" i="15"/>
  <c r="F199" i="15"/>
  <c r="F206" i="15"/>
  <c r="F213" i="15"/>
  <c r="F227" i="15"/>
  <c r="F238" i="15"/>
  <c r="F252" i="15"/>
  <c r="F261" i="15"/>
  <c r="F268" i="15"/>
  <c r="F277" i="15"/>
  <c r="F300" i="15"/>
  <c r="F348" i="15"/>
  <c r="F387" i="15"/>
  <c r="F419" i="15"/>
  <c r="F474" i="15"/>
  <c r="F54" i="15"/>
  <c r="F52" i="15"/>
  <c r="F56" i="15"/>
  <c r="F59" i="15"/>
  <c r="F187" i="15"/>
  <c r="F194" i="15"/>
  <c r="F201" i="15"/>
  <c r="F215" i="15"/>
  <c r="F220" i="15"/>
  <c r="F240" i="15"/>
  <c r="F247" i="15"/>
  <c r="F254" i="15"/>
  <c r="F263" i="15"/>
  <c r="F270" i="15"/>
  <c r="F279" i="15"/>
  <c r="F286" i="15"/>
  <c r="F295" i="15"/>
  <c r="F302" i="15"/>
  <c r="F311" i="15"/>
  <c r="F318" i="15"/>
  <c r="F327" i="15"/>
  <c r="F334" i="15"/>
  <c r="F343" i="15"/>
  <c r="F350" i="15"/>
  <c r="F359" i="15"/>
  <c r="F366" i="15"/>
  <c r="F380" i="15"/>
  <c r="F389" i="15"/>
  <c r="F396" i="15"/>
  <c r="F405" i="15"/>
  <c r="F412" i="15"/>
  <c r="F421" i="15"/>
  <c r="F428" i="15"/>
  <c r="F437" i="15"/>
  <c r="F444" i="15"/>
  <c r="F453" i="15"/>
  <c r="F460" i="15"/>
  <c r="F469" i="15"/>
  <c r="F476" i="15"/>
  <c r="F483" i="15"/>
  <c r="F490" i="15"/>
  <c r="F499" i="15"/>
  <c r="F506" i="15"/>
  <c r="F409" i="15"/>
  <c r="F448" i="15"/>
  <c r="F473" i="15"/>
  <c r="F494" i="15"/>
  <c r="F510" i="15"/>
  <c r="F360" i="15"/>
  <c r="F399" i="15"/>
  <c r="F422" i="15"/>
  <c r="F454" i="15"/>
  <c r="F484" i="15"/>
  <c r="F509" i="15"/>
  <c r="F325" i="15"/>
  <c r="F364" i="15"/>
  <c r="F378" i="15"/>
  <c r="F403" i="15"/>
  <c r="F435" i="15"/>
  <c r="F488" i="15"/>
  <c r="F504" i="15"/>
  <c r="F61" i="15"/>
  <c r="F189" i="15"/>
  <c r="F203" i="15"/>
  <c r="F208" i="15"/>
  <c r="F217" i="15"/>
  <c r="F222" i="15"/>
  <c r="F229" i="15"/>
  <c r="F242" i="15"/>
  <c r="F249" i="15"/>
  <c r="F256" i="15"/>
  <c r="F265" i="15"/>
  <c r="F272" i="15"/>
  <c r="F281" i="15"/>
  <c r="F288" i="15"/>
  <c r="F297" i="15"/>
  <c r="F304" i="15"/>
  <c r="F313" i="15"/>
  <c r="F320" i="15"/>
  <c r="F329" i="15"/>
  <c r="F336" i="15"/>
  <c r="F345" i="15"/>
  <c r="F352" i="15"/>
  <c r="F361" i="15"/>
  <c r="F368" i="15"/>
  <c r="F375" i="15"/>
  <c r="F382" i="15"/>
  <c r="F391" i="15"/>
  <c r="F398" i="15"/>
  <c r="F407" i="15"/>
  <c r="F414" i="15"/>
  <c r="F423" i="15"/>
  <c r="F430" i="15"/>
  <c r="F439" i="15"/>
  <c r="F446" i="15"/>
  <c r="F455" i="15"/>
  <c r="F471" i="15"/>
  <c r="F478" i="15"/>
  <c r="F485" i="15"/>
  <c r="F492" i="15"/>
  <c r="F501" i="15"/>
  <c r="F508" i="15"/>
  <c r="F416" i="15"/>
  <c r="F441" i="15"/>
  <c r="F462" i="15"/>
  <c r="F480" i="15"/>
  <c r="F503" i="15"/>
  <c r="F243" i="15"/>
  <c r="F438" i="15"/>
  <c r="F500" i="15"/>
  <c r="F293" i="15"/>
  <c r="F451" i="15"/>
  <c r="F191" i="15"/>
  <c r="F196" i="15"/>
  <c r="F205" i="15"/>
  <c r="F210" i="15"/>
  <c r="F224" i="15"/>
  <c r="F231" i="15"/>
  <c r="F233" i="15"/>
  <c r="F235" i="15"/>
  <c r="F237" i="15"/>
  <c r="F244" i="15"/>
  <c r="F251" i="15"/>
  <c r="F258" i="15"/>
  <c r="F267" i="15"/>
  <c r="F274" i="15"/>
  <c r="F283" i="15"/>
  <c r="F290" i="15"/>
  <c r="F299" i="15"/>
  <c r="F306" i="15"/>
  <c r="F315" i="15"/>
  <c r="F322" i="15"/>
  <c r="F331" i="15"/>
  <c r="F338" i="15"/>
  <c r="F347" i="15"/>
  <c r="F354" i="15"/>
  <c r="F363" i="15"/>
  <c r="F370" i="15"/>
  <c r="F377" i="15"/>
  <c r="F384" i="15"/>
  <c r="F393" i="15"/>
  <c r="F400" i="15"/>
  <c r="F425" i="15"/>
  <c r="F432" i="15"/>
  <c r="F457" i="15"/>
  <c r="F487" i="15"/>
  <c r="F353" i="15"/>
  <c r="F406" i="15"/>
  <c r="F447" i="15"/>
  <c r="F493" i="15"/>
  <c r="F309" i="15"/>
  <c r="F357" i="15"/>
  <c r="F394" i="15"/>
  <c r="F442" i="15"/>
  <c r="F458" i="15"/>
  <c r="F58" i="15"/>
  <c r="F184" i="15"/>
  <c r="F193" i="15"/>
  <c r="F198" i="15"/>
  <c r="F212" i="15"/>
  <c r="F219" i="15"/>
  <c r="F226" i="15"/>
  <c r="F239" i="15"/>
  <c r="F246" i="15"/>
  <c r="F253" i="15"/>
  <c r="F260" i="15"/>
  <c r="F269" i="15"/>
  <c r="F276" i="15"/>
  <c r="F285" i="15"/>
  <c r="F292" i="15"/>
  <c r="F301" i="15"/>
  <c r="F308" i="15"/>
  <c r="F317" i="15"/>
  <c r="F324" i="15"/>
  <c r="F333" i="15"/>
  <c r="F340" i="15"/>
  <c r="F349" i="15"/>
  <c r="F356" i="15"/>
  <c r="F365" i="15"/>
  <c r="F372" i="15"/>
  <c r="F379" i="15"/>
  <c r="F386" i="15"/>
  <c r="F395" i="15"/>
  <c r="F402" i="15"/>
  <c r="F411" i="15"/>
  <c r="F418" i="15"/>
  <c r="F427" i="15"/>
  <c r="F434" i="15"/>
  <c r="F443" i="15"/>
  <c r="F450" i="15"/>
  <c r="F459" i="15"/>
  <c r="F466" i="15"/>
  <c r="F475" i="15"/>
  <c r="F489" i="15"/>
  <c r="F496" i="15"/>
  <c r="F505" i="15"/>
  <c r="F512" i="15"/>
  <c r="F202" i="15"/>
  <c r="F209" i="15"/>
  <c r="F223" i="15"/>
  <c r="F248" i="15"/>
  <c r="F273" i="15"/>
  <c r="F280" i="15"/>
  <c r="F305" i="15"/>
  <c r="F321" i="15"/>
  <c r="F337" i="15"/>
  <c r="F369" i="15"/>
  <c r="F390" i="15"/>
  <c r="F415" i="15"/>
  <c r="F431" i="15"/>
  <c r="F461" i="15"/>
  <c r="F479" i="15"/>
  <c r="F284" i="15"/>
  <c r="F316" i="15"/>
  <c r="F341" i="15"/>
  <c r="F373" i="15"/>
  <c r="F410" i="15"/>
  <c r="F426" i="15"/>
  <c r="F497" i="15"/>
  <c r="F55" i="15"/>
  <c r="F60" i="15"/>
  <c r="F186" i="15"/>
  <c r="F200" i="15"/>
  <c r="F207" i="15"/>
  <c r="F214" i="15"/>
  <c r="F221" i="15"/>
  <c r="F241" i="15"/>
  <c r="F255" i="15"/>
  <c r="F262" i="15"/>
  <c r="F271" i="15"/>
  <c r="F278" i="15"/>
  <c r="F287" i="15"/>
  <c r="F294" i="15"/>
  <c r="F303" i="15"/>
  <c r="F310" i="15"/>
  <c r="F319" i="15"/>
  <c r="F326" i="15"/>
  <c r="F335" i="15"/>
  <c r="F342" i="15"/>
  <c r="F351" i="15"/>
  <c r="F358" i="15"/>
  <c r="F367" i="15"/>
  <c r="F374" i="15"/>
  <c r="F381" i="15"/>
  <c r="F388" i="15"/>
  <c r="F397" i="15"/>
  <c r="F404" i="15"/>
  <c r="F413" i="15"/>
  <c r="F420" i="15"/>
  <c r="F429" i="15"/>
  <c r="F436" i="15"/>
  <c r="F445" i="15"/>
  <c r="F452" i="15"/>
  <c r="F468" i="15"/>
  <c r="F477" i="15"/>
  <c r="F482" i="15"/>
  <c r="F491" i="15"/>
  <c r="F498" i="15"/>
  <c r="F507" i="15"/>
  <c r="F520" i="15"/>
  <c r="F195" i="15"/>
  <c r="F216" i="15"/>
  <c r="F228" i="15"/>
  <c r="F257" i="15"/>
  <c r="F264" i="15"/>
  <c r="F289" i="15"/>
  <c r="F296" i="15"/>
  <c r="F312" i="15"/>
  <c r="F328" i="15"/>
  <c r="F344" i="15"/>
  <c r="F383" i="15"/>
  <c r="F470" i="15"/>
  <c r="F332" i="15"/>
  <c r="F467" i="15"/>
  <c r="F236" i="15"/>
  <c r="F232" i="15"/>
  <c r="F234" i="15"/>
  <c r="F53" i="15"/>
  <c r="F518" i="15"/>
  <c r="F527" i="15"/>
  <c r="F535" i="15"/>
  <c r="F543" i="15"/>
  <c r="F551" i="15"/>
  <c r="F559" i="15"/>
  <c r="F519" i="15"/>
  <c r="F528" i="15"/>
  <c r="F560" i="15"/>
  <c r="F552" i="15"/>
  <c r="F464" i="15"/>
  <c r="F521" i="15"/>
  <c r="F529" i="15"/>
  <c r="F537" i="15"/>
  <c r="F545" i="15"/>
  <c r="F553" i="15"/>
  <c r="F561" i="15"/>
  <c r="F513" i="15"/>
  <c r="F530" i="15"/>
  <c r="F538" i="15"/>
  <c r="F554" i="15"/>
  <c r="F522" i="15"/>
  <c r="F546" i="15"/>
  <c r="F514" i="15"/>
  <c r="F523" i="15"/>
  <c r="F531" i="15"/>
  <c r="F539" i="15"/>
  <c r="F547" i="15"/>
  <c r="F555" i="15"/>
  <c r="F534" i="15"/>
  <c r="F558" i="15"/>
  <c r="F515" i="15"/>
  <c r="F524" i="15"/>
  <c r="F532" i="15"/>
  <c r="F540" i="15"/>
  <c r="F548" i="15"/>
  <c r="F556" i="15"/>
  <c r="F517" i="15"/>
  <c r="F542" i="15"/>
  <c r="F536" i="15"/>
  <c r="F516" i="15"/>
  <c r="F525" i="15"/>
  <c r="F533" i="15"/>
  <c r="F541" i="15"/>
  <c r="F549" i="15"/>
  <c r="F557" i="15"/>
  <c r="F526" i="15"/>
  <c r="F550" i="15"/>
  <c r="F544" i="15"/>
  <c r="F726" i="15"/>
  <c r="F575" i="15"/>
  <c r="F570" i="15"/>
  <c r="F742" i="15"/>
  <c r="F571" i="15"/>
  <c r="F721" i="15"/>
  <c r="F730" i="15"/>
  <c r="F731" i="15"/>
  <c r="F732" i="15"/>
  <c r="F727" i="15"/>
  <c r="F725" i="15"/>
  <c r="F736" i="15"/>
  <c r="F743" i="15"/>
  <c r="F744" i="15"/>
  <c r="F576" i="15"/>
  <c r="F750" i="15"/>
  <c r="F759" i="15"/>
  <c r="F729" i="15"/>
  <c r="F738" i="15"/>
  <c r="F739" i="15"/>
  <c r="F740" i="15"/>
  <c r="F758" i="15"/>
  <c r="F746" i="15"/>
  <c r="F748" i="15"/>
  <c r="F572" i="15"/>
  <c r="F737" i="15"/>
  <c r="F747" i="15"/>
  <c r="F579" i="15"/>
  <c r="F720" i="15"/>
  <c r="F745" i="15"/>
  <c r="F754" i="15"/>
  <c r="F755" i="15"/>
  <c r="F756" i="15"/>
  <c r="F577" i="15"/>
  <c r="F753" i="15"/>
  <c r="F735" i="15"/>
  <c r="F757" i="15"/>
  <c r="F749" i="15"/>
  <c r="W545" i="15"/>
  <c r="W552" i="15"/>
  <c r="X529" i="15"/>
  <c r="W531" i="15"/>
  <c r="X522" i="15"/>
  <c r="W556" i="15"/>
  <c r="X514" i="15"/>
  <c r="W534" i="15"/>
  <c r="X518" i="15"/>
  <c r="W543" i="15"/>
  <c r="W558" i="15"/>
  <c r="AU523" i="15"/>
  <c r="W530" i="15"/>
  <c r="W554" i="15"/>
  <c r="W532" i="15"/>
  <c r="W542" i="15"/>
  <c r="W544" i="15"/>
  <c r="W546" i="15"/>
  <c r="X513" i="15"/>
  <c r="AU513" i="15"/>
  <c r="K17" i="26"/>
  <c r="L17" i="26" s="1"/>
  <c r="J821" i="15"/>
  <c r="L130" i="26"/>
  <c r="K130" i="26"/>
  <c r="L129" i="26"/>
  <c r="K129" i="26"/>
  <c r="L128" i="26"/>
  <c r="K128" i="26"/>
  <c r="L127" i="26"/>
  <c r="K127" i="26"/>
  <c r="L126" i="26"/>
  <c r="K126" i="26"/>
  <c r="L125" i="26"/>
  <c r="K125" i="26"/>
  <c r="L31" i="26"/>
  <c r="K31" i="26"/>
  <c r="L30" i="26"/>
  <c r="K30" i="26"/>
  <c r="L29" i="26"/>
  <c r="K29" i="26"/>
  <c r="L28" i="26"/>
  <c r="K28" i="26"/>
  <c r="L27" i="26"/>
  <c r="K27" i="26"/>
  <c r="L26" i="26"/>
  <c r="K26" i="26"/>
  <c r="L25" i="26"/>
  <c r="K25" i="26"/>
  <c r="L24" i="26"/>
  <c r="K24" i="26"/>
  <c r="L23" i="26"/>
  <c r="K23" i="26"/>
  <c r="L22" i="26"/>
  <c r="K22" i="26"/>
  <c r="K21" i="26"/>
  <c r="L21" i="26" s="1"/>
  <c r="K20" i="26"/>
  <c r="L20" i="26" s="1"/>
  <c r="K19" i="26"/>
  <c r="L19" i="26" s="1"/>
  <c r="K18" i="26"/>
  <c r="L18" i="26" s="1"/>
  <c r="K16" i="26"/>
  <c r="L16" i="26" s="1"/>
  <c r="O570" i="15"/>
  <c r="N570" i="15"/>
  <c r="G25" i="15" l="1"/>
  <c r="E822" i="15" l="1"/>
  <c r="E21" i="19" s="1"/>
  <c r="D822" i="15"/>
  <c r="D21" i="19" s="1"/>
  <c r="I43" i="15"/>
  <c r="I25" i="15"/>
  <c r="H25" i="15"/>
  <c r="H51" i="15" s="1"/>
  <c r="AH51" i="15" s="1"/>
  <c r="AG570" i="15" l="1"/>
  <c r="AF570" i="15"/>
  <c r="L821" i="15" s="1"/>
  <c r="I126" i="26"/>
  <c r="I127" i="26"/>
  <c r="I128" i="26"/>
  <c r="I129" i="26"/>
  <c r="I130" i="26"/>
  <c r="I21" i="26"/>
  <c r="D787" i="15" l="1"/>
  <c r="D813" i="15"/>
  <c r="D814" i="15"/>
  <c r="D13" i="19" s="1"/>
  <c r="J822" i="15"/>
  <c r="D767" i="15"/>
  <c r="E814" i="15"/>
  <c r="E13" i="19" s="1"/>
  <c r="Z787" i="15"/>
  <c r="J787" i="15"/>
  <c r="AG787" i="15"/>
  <c r="T787" i="15"/>
  <c r="D818" i="15"/>
  <c r="D17" i="19" s="1"/>
  <c r="S787" i="15"/>
  <c r="K787" i="15"/>
  <c r="E818" i="15"/>
  <c r="E17" i="19" s="1"/>
  <c r="R787" i="15"/>
  <c r="E820" i="15"/>
  <c r="E19" i="19" s="1"/>
  <c r="D816" i="15"/>
  <c r="D15" i="19" s="1"/>
  <c r="Y787" i="15"/>
  <c r="Q787" i="15"/>
  <c r="X787" i="15"/>
  <c r="E816" i="15"/>
  <c r="E15" i="19" s="1"/>
  <c r="P787" i="15"/>
  <c r="D819" i="15"/>
  <c r="D18" i="19" s="1"/>
  <c r="E821" i="15"/>
  <c r="E20" i="19" s="1"/>
  <c r="W787" i="15"/>
  <c r="AF787" i="15"/>
  <c r="AD787" i="15"/>
  <c r="E819" i="15"/>
  <c r="E18" i="19" s="1"/>
  <c r="D821" i="15"/>
  <c r="D20" i="19" s="1"/>
  <c r="E817" i="15"/>
  <c r="V787" i="15"/>
  <c r="N787" i="15"/>
  <c r="AE787" i="15"/>
  <c r="U787" i="15"/>
  <c r="H787" i="15"/>
  <c r="AC787" i="15"/>
  <c r="M787" i="15"/>
  <c r="L787" i="15"/>
  <c r="D817" i="15"/>
  <c r="D16" i="19" s="1"/>
  <c r="G787" i="15"/>
  <c r="AB787" i="15"/>
  <c r="AA787" i="15"/>
  <c r="D820" i="15"/>
  <c r="D19" i="19" s="1"/>
  <c r="G806" i="15"/>
  <c r="J819" i="15" l="1"/>
  <c r="E16" i="19"/>
  <c r="O787" i="15"/>
  <c r="AB806" i="15"/>
  <c r="S806" i="15"/>
  <c r="AE806" i="15"/>
  <c r="T806" i="15"/>
  <c r="N806" i="15"/>
  <c r="Y806" i="15"/>
  <c r="AF806" i="15"/>
  <c r="M806" i="15"/>
  <c r="AC806" i="15"/>
  <c r="J806" i="15"/>
  <c r="K806" i="15"/>
  <c r="Z806" i="15"/>
  <c r="BD51" i="15"/>
  <c r="I17" i="26"/>
  <c r="I18" i="26"/>
  <c r="I19" i="26"/>
  <c r="I20" i="26"/>
  <c r="I22" i="26"/>
  <c r="I23" i="26"/>
  <c r="I25" i="26"/>
  <c r="I27" i="26"/>
  <c r="I28" i="26"/>
  <c r="I29" i="26"/>
  <c r="I30" i="26"/>
  <c r="I31" i="26"/>
  <c r="I125" i="26"/>
  <c r="G3" i="19"/>
  <c r="I131" i="26" l="1"/>
  <c r="L131" i="26"/>
  <c r="G3" i="26"/>
  <c r="BH51" i="15"/>
  <c r="BE51" i="15"/>
  <c r="BF51" i="15"/>
  <c r="BG51" i="15"/>
  <c r="G3" i="25"/>
  <c r="W51" i="15" l="1"/>
  <c r="AT51" i="15" s="1"/>
  <c r="D765" i="15"/>
  <c r="F815" i="15" s="1"/>
  <c r="F14" i="19" l="1"/>
  <c r="G815" i="15"/>
  <c r="C563" i="15"/>
  <c r="X51" i="15"/>
  <c r="AU51" i="15"/>
  <c r="C564" i="15"/>
  <c r="J814" i="15"/>
  <c r="F563" i="15" l="1"/>
  <c r="E564" i="15" s="1"/>
  <c r="E806" i="15"/>
  <c r="E813" i="15"/>
  <c r="E12" i="19" s="1"/>
  <c r="E787" i="15"/>
  <c r="P51" i="15"/>
  <c r="P570" i="15" l="1"/>
  <c r="AH570" i="15"/>
  <c r="AL570" i="15"/>
  <c r="AE570" i="15"/>
  <c r="Z570" i="15"/>
  <c r="U570" i="15"/>
  <c r="AR51" i="15"/>
  <c r="D766" i="15" l="1"/>
  <c r="J818" i="15" s="1"/>
  <c r="F818" i="15"/>
  <c r="D823" i="15"/>
  <c r="D22" i="19" s="1"/>
  <c r="D12" i="19"/>
  <c r="F821" i="15"/>
  <c r="F820" i="15"/>
  <c r="D806" i="15"/>
  <c r="E823" i="15"/>
  <c r="E22" i="19" s="1"/>
  <c r="AC51" i="15"/>
  <c r="AY51" i="15"/>
  <c r="AM51" i="15"/>
  <c r="D768" i="15" s="1"/>
  <c r="U806" i="15"/>
  <c r="AG806" i="15"/>
  <c r="O806" i="15"/>
  <c r="L806" i="15"/>
  <c r="V806" i="15"/>
  <c r="P806" i="15"/>
  <c r="R806" i="15"/>
  <c r="Q806" i="15"/>
  <c r="AA806" i="15"/>
  <c r="X806" i="15"/>
  <c r="W806" i="15"/>
  <c r="AD806" i="15"/>
  <c r="J816" i="15" l="1"/>
  <c r="F817" i="15"/>
  <c r="G817" i="15" s="1"/>
  <c r="G16" i="19" s="1"/>
  <c r="G820" i="15"/>
  <c r="G19" i="19" s="1"/>
  <c r="F19" i="19"/>
  <c r="G818" i="15"/>
  <c r="G17" i="19" s="1"/>
  <c r="F17" i="19"/>
  <c r="G821" i="15"/>
  <c r="G20" i="19" s="1"/>
  <c r="F20" i="19"/>
  <c r="F819" i="15"/>
  <c r="F822" i="15"/>
  <c r="F806" i="15"/>
  <c r="F814" i="15"/>
  <c r="F813" i="15"/>
  <c r="I806" i="15"/>
  <c r="H806" i="15"/>
  <c r="F3" i="15"/>
  <c r="F16" i="19" l="1"/>
  <c r="F816" i="15"/>
  <c r="I787" i="15"/>
  <c r="G813" i="15"/>
  <c r="G12" i="19" s="1"/>
  <c r="F12" i="19"/>
  <c r="G814" i="15"/>
  <c r="G13" i="19" s="1"/>
  <c r="F13" i="19"/>
  <c r="G819" i="15"/>
  <c r="G18" i="19" s="1"/>
  <c r="F18" i="19"/>
  <c r="F787" i="15"/>
  <c r="F823" i="15" l="1"/>
  <c r="F22" i="19" s="1"/>
  <c r="G816" i="15"/>
  <c r="G15" i="19" s="1"/>
  <c r="F15" i="19"/>
  <c r="G822" i="15"/>
  <c r="G21" i="19" s="1"/>
  <c r="F21" i="19"/>
  <c r="G823" i="15" l="1"/>
  <c r="G22"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Demurtas</author>
    <author>Juan Jose Montero Martin</author>
    <author>Rebeca Espada Nicolás</author>
  </authors>
  <commentList>
    <comment ref="K50" authorId="0" shapeId="0" xr:uid="{00000000-0006-0000-0400-000001000000}">
      <text>
        <r>
          <rPr>
            <b/>
            <sz val="9"/>
            <color indexed="81"/>
            <rFont val="Tahoma"/>
            <family val="2"/>
          </rPr>
          <t>durante todo el proyecto</t>
        </r>
      </text>
    </comment>
    <comment ref="L50" authorId="0" shapeId="0" xr:uid="{00000000-0006-0000-0400-000002000000}">
      <text>
        <r>
          <rPr>
            <b/>
            <sz val="9"/>
            <color indexed="81"/>
            <rFont val="Tahoma"/>
            <family val="2"/>
          </rPr>
          <t>durante todo el proyecto</t>
        </r>
      </text>
    </comment>
    <comment ref="M50" authorId="0" shapeId="0" xr:uid="{00000000-0006-0000-0400-000003000000}">
      <text>
        <r>
          <rPr>
            <b/>
            <sz val="9"/>
            <color indexed="81"/>
            <rFont val="Tahoma"/>
            <family val="2"/>
          </rPr>
          <t>durante todo el proyecto</t>
        </r>
      </text>
    </comment>
    <comment ref="N50" authorId="0" shapeId="0" xr:uid="{00000000-0006-0000-0400-000004000000}">
      <text>
        <r>
          <rPr>
            <b/>
            <sz val="9"/>
            <color indexed="81"/>
            <rFont val="Tahoma"/>
            <family val="2"/>
          </rPr>
          <t>durante todo el proyecto</t>
        </r>
      </text>
    </comment>
    <comment ref="O50" authorId="0" shapeId="0" xr:uid="{00000000-0006-0000-0400-000005000000}">
      <text>
        <r>
          <rPr>
            <b/>
            <sz val="9"/>
            <color indexed="81"/>
            <rFont val="Tahoma"/>
            <family val="2"/>
          </rPr>
          <t>durante todo el proyecto</t>
        </r>
      </text>
    </comment>
    <comment ref="Q50" authorId="0" shapeId="0" xr:uid="{00000000-0006-0000-0400-000006000000}">
      <text>
        <r>
          <rPr>
            <b/>
            <sz val="9"/>
            <color indexed="81"/>
            <rFont val="Tahoma"/>
            <family val="2"/>
          </rPr>
          <t>El gasto horario individual máximo es de 60 €/h</t>
        </r>
      </text>
    </comment>
    <comment ref="R50" authorId="0" shapeId="0" xr:uid="{00000000-0006-0000-0400-000007000000}">
      <text>
        <r>
          <rPr>
            <b/>
            <sz val="9"/>
            <color indexed="81"/>
            <rFont val="Tahoma"/>
            <family val="2"/>
          </rPr>
          <t>El gasto horario individual máximo es de 60 €/h</t>
        </r>
      </text>
    </comment>
    <comment ref="S50" authorId="0" shapeId="0" xr:uid="{00000000-0006-0000-0400-000008000000}">
      <text>
        <r>
          <rPr>
            <b/>
            <sz val="9"/>
            <color indexed="81"/>
            <rFont val="Tahoma"/>
            <family val="2"/>
          </rPr>
          <t>El gasto horario individual máximo es de 60 €/h</t>
        </r>
      </text>
    </comment>
    <comment ref="T50" authorId="0" shapeId="0" xr:uid="{00000000-0006-0000-0400-000009000000}">
      <text>
        <r>
          <rPr>
            <b/>
            <sz val="9"/>
            <color indexed="81"/>
            <rFont val="Tahoma"/>
            <family val="2"/>
          </rPr>
          <t>El gasto horario individual máximo es de 60 €/h</t>
        </r>
      </text>
    </comment>
    <comment ref="U50" authorId="0" shapeId="0" xr:uid="{00000000-0006-0000-0400-00000A000000}">
      <text>
        <r>
          <rPr>
            <b/>
            <sz val="9"/>
            <color indexed="81"/>
            <rFont val="Tahoma"/>
            <family val="2"/>
          </rPr>
          <t>El gasto horario individual máximo es de 60 €/h</t>
        </r>
      </text>
    </comment>
    <comment ref="AB50" authorId="1" shapeId="0" xr:uid="{089DD854-D37A-4335-8779-87E034E9AD3A}">
      <text>
        <r>
          <rPr>
            <sz val="12"/>
            <color indexed="81"/>
            <rFont val="Tahoma"/>
            <family val="2"/>
          </rPr>
          <t>Valor de la contribución a las amortizaciones dentro del proyecto.</t>
        </r>
      </text>
    </comment>
    <comment ref="AN50" authorId="2" shapeId="0" xr:uid="{29DB3FE0-85F6-4EAD-AFED-73771181EDD6}">
      <text>
        <r>
          <rPr>
            <b/>
            <sz val="9"/>
            <color indexed="81"/>
            <rFont val="Tahoma"/>
            <family val="2"/>
          </rPr>
          <t xml:space="preserve">En el caso de gastos generales no hay que indicar nº de factura, pero si hay que hacerlo en el caso de gastos de explotación adicionales.
</t>
        </r>
        <r>
          <rPr>
            <sz val="9"/>
            <color indexed="81"/>
            <rFont val="Tahoma"/>
            <family val="2"/>
          </rPr>
          <t xml:space="preserve">
</t>
        </r>
      </text>
    </comment>
  </commentList>
</comments>
</file>

<file path=xl/sharedStrings.xml><?xml version="1.0" encoding="utf-8"?>
<sst xmlns="http://schemas.openxmlformats.org/spreadsheetml/2006/main" count="548" uniqueCount="254">
  <si>
    <t>Nombre del proyecto:</t>
  </si>
  <si>
    <t>CONTENIDO</t>
  </si>
  <si>
    <t>La presente ficha de solicitud de información financiera del proyecto incluye las siguientes pestañas de petición de información:</t>
  </si>
  <si>
    <t>1.</t>
  </si>
  <si>
    <t>2.</t>
  </si>
  <si>
    <t>3.</t>
  </si>
  <si>
    <t>Amortización</t>
  </si>
  <si>
    <t>4.</t>
  </si>
  <si>
    <t>INSTRUCCIONES DE CUMPLIMENTACIÓN</t>
  </si>
  <si>
    <t>Por cada proyecto solicitante, se deberá cumplimentar esta ficha con la información requerida en las celdas de color amarillo en todas las pestañas. Comenzando por el nombre del proyecto en la parte superior de la pestaña actual.</t>
  </si>
  <si>
    <t>Celda a completar</t>
  </si>
  <si>
    <t>1. Rellenar la tabla con los diferentes paquetes de trabajo y las tareas y sub-tareas que los componen.</t>
  </si>
  <si>
    <t>1. Cumplimentar la tabla de amortización correspondiente a la adquisición de diferentes equipos.</t>
  </si>
  <si>
    <t>NATURALEZA DE ACTUACIONES</t>
  </si>
  <si>
    <t xml:space="preserve">Investigación industrial </t>
  </si>
  <si>
    <t>Desarrollo experimental</t>
  </si>
  <si>
    <t>Formación</t>
  </si>
  <si>
    <t>La investigación planificada o los estudios críticos encaminados a adquirir nuevos conocimientos y aptitudes que puedan ser útiles para desarrollar nuevos productos, procesos o servicios, o permitan mejorar considerablemente los ya existentes; comprende la creación de componentes de sistemas complejos y puede incluir la construcción de prototipos en un entorno de laboratorio o en un entorno con interfaces simuladas con los sistemas
existentes, así como líneas piloto, cuando sea necesario para la investigación
industrial y, en particular, para la validación de tecnología genérica.</t>
  </si>
  <si>
    <t>La adquisición, combinación, configuración y empleo de conocimientos y técnicas ya existentes, de índole científica, tecnológica, empresarial o de otro tipo, con vistas a la elaboración de productos, procesos o servicios nuevos o mejorados; puede incluir también, por ejemplo, actividades de definición conceptual, planificación y documentación de nuevos productos, procesos o servicios.
i. El desarrollo experimental podrá comprender la creación de prototipos, la demostración, la elaboración de proyectos piloto, el ensayo y la validación
de productos, procesos o servicios nuevos o mejorados, en entornos representativos de condiciones reales de funcionamiento, siempre que el objetivo principal sea aportar nuevas mejoras técnicas a productos, procesos o servicios que no estén sustancialmente asentados; puede incluir el desarrollo de prototipos o proyectos piloto que puedan utilizarse comercialmente cuando sean necesariamente el producto comercial final y su fabricación resulte demasiado onerosa para su uso exclusivo con fines de demostración y validación;
ii. El desarrollo experimental no incluye las modificaciones habituales o periódicas efectuadas en productos, líneas de producción, procesos de fabricación, servicios existentes y otras operaciones en curso, aun cuando esas modificaciones puedan representar mejoras de los mismos.</t>
  </si>
  <si>
    <t>Apoyo a las medidas de formación emprendidas por empresas con el fin de fomentar el conocimiento de sus trabajadores (por ejemplo formación en gestión, formación lingüística…).
Las formaciones obligatorias en el marco del sistema nacional, (por ejemplo, la formación en materia de salud y seguridad) deben ser llevadas a cabo incluso en ausencia de ayuda, por loque las ayudas para este tipo de formaciones carecen de efecto incentivador.</t>
  </si>
  <si>
    <t>TOTAL</t>
  </si>
  <si>
    <t>IDENTIFICACION DE PAQUETES, TAREAS Y SUBTAREAS</t>
  </si>
  <si>
    <t>Paquete</t>
  </si>
  <si>
    <t>Tarea</t>
  </si>
  <si>
    <t>Subtarea</t>
  </si>
  <si>
    <t>Código</t>
  </si>
  <si>
    <t>Titulo</t>
  </si>
  <si>
    <t>Descripción</t>
  </si>
  <si>
    <t>TABLA DE AMORTIZACIÓN</t>
  </si>
  <si>
    <t>Identificador</t>
  </si>
  <si>
    <t>Designación equipo</t>
  </si>
  <si>
    <t>Descripción equipo</t>
  </si>
  <si>
    <t>Valor de adquisición (€)</t>
  </si>
  <si>
    <t>Semestre de adquisición</t>
  </si>
  <si>
    <t>Período de depreciación contable (en semestres)</t>
  </si>
  <si>
    <t>Cuota de uso asignado al proyecto (%)</t>
  </si>
  <si>
    <t>Amortización semestral (€)</t>
  </si>
  <si>
    <t>Número de semestres de uso como parte del proyecto</t>
  </si>
  <si>
    <t>Cuota amorizable (%)</t>
  </si>
  <si>
    <t>Contribución a la amortización (€)</t>
  </si>
  <si>
    <t>Eq1</t>
  </si>
  <si>
    <t>Eq2</t>
  </si>
  <si>
    <t>Eq3</t>
  </si>
  <si>
    <t>Eq4</t>
  </si>
  <si>
    <t>Eq5</t>
  </si>
  <si>
    <t>Eq6</t>
  </si>
  <si>
    <t>Eq7</t>
  </si>
  <si>
    <t>Eq8</t>
  </si>
  <si>
    <t xml:space="preserve"> </t>
  </si>
  <si>
    <t>Eq9</t>
  </si>
  <si>
    <t>Eq10</t>
  </si>
  <si>
    <t>Eq11</t>
  </si>
  <si>
    <t>Eq12</t>
  </si>
  <si>
    <t>Eq13</t>
  </si>
  <si>
    <t>Eq14</t>
  </si>
  <si>
    <t>Eq15</t>
  </si>
  <si>
    <t>Eq16</t>
  </si>
  <si>
    <t>Eq17</t>
  </si>
  <si>
    <t>Eq18</t>
  </si>
  <si>
    <t>Eq19</t>
  </si>
  <si>
    <t>Eq20</t>
  </si>
  <si>
    <t>Eq21</t>
  </si>
  <si>
    <t>…</t>
  </si>
  <si>
    <t>….</t>
  </si>
  <si>
    <r>
      <rPr>
        <b/>
        <sz val="11"/>
        <color rgb="FF0070C0"/>
        <rFont val="Calibri"/>
        <family val="2"/>
        <scheme val="minor"/>
      </rPr>
      <t>Instrucciones para la cumplimentación:</t>
    </r>
    <r>
      <rPr>
        <sz val="11"/>
        <color theme="1"/>
        <rFont val="Calibri"/>
        <family val="2"/>
        <scheme val="minor"/>
      </rPr>
      <t xml:space="preserve">
En la primera tabla deberá seleccionar si existe colaboración efectiva entre empresas o si los resultados se van a difundir ampliamente. Basta con que se cumpla una de los dos supuestos recogidos para seleccionar sí (1).
Deberá indicar también, en las respectivas tablas, las entidades solicitantes con identificación y tipo de organización.
A continuación, encontrará dos tablas relativas a las actividades de investigación/desarrollo experimental y formación. En la primera tabla, deberá seleccionar el alcance del proyecto (investigación industrial o desarrollo experimental), en función de la tipología mayoritaria de las actividades indicadas.
En la siguiente tabla, deberá rellenar para cada actividad, el coste y la entidad responsable.
A lo largo de esta pestaña encontrará varios controles para verificar que los costes introducidos son correctos, así como la explicación sobre estas limitaciones.
(1). La intensidad de ayuda se podrá aumentar en 15% en caso de cumplir:
1. El proyecto implica una colaboración efectiva:
* Entre empresas, al menos una de las cuales es una PYME, o se desarrolla en al menos dos Estados miembros, o en un Estado miembro y en una Parte Contratante en el Acuerdo EEE, y ninguna empresa corra por sí sola con más del 70 % de los costes subvencionables.
* Entre una empresa y uno o varios organismos de investigación y difusión de conocimientos, asumiendo estos como mínimo el 10 % de los costes subvencionables y teniendo derecho a publicar los resultados de su propia investigación.
2. Amplia difusión del proyecto por medio de conferencias, publicaciones, bases de libre acceso o programas informáticos gratuitos o de fuente abierta.</t>
    </r>
  </si>
  <si>
    <r>
      <t xml:space="preserve">La intensidad de ayuda se podrá incrementar en un 15% en caso de cumplir alguna de las siguientes condiciones. </t>
    </r>
    <r>
      <rPr>
        <b/>
        <sz val="12"/>
        <rFont val="Calibri"/>
        <family val="2"/>
      </rPr>
      <t>(Para Proyectos de Investigación y Desarrollo)</t>
    </r>
  </si>
  <si>
    <t>El proyecto implica una colaboración efectiva.</t>
  </si>
  <si>
    <t>Los resultados del proyecto se van a difundir ampliamente.</t>
  </si>
  <si>
    <t>Intensidad máxima de ayuda</t>
  </si>
  <si>
    <t>ENTIDADES SOLICITANTES</t>
  </si>
  <si>
    <t>TIPO ORGANIZACIÓN</t>
  </si>
  <si>
    <t>Formación a empleados con discapacidad/desfavorecidos</t>
  </si>
  <si>
    <t>¿Dispone de una contabilidad auditada?</t>
  </si>
  <si>
    <t>CATEGORIAS DE EMPLEADOS</t>
  </si>
  <si>
    <t>REPRESENTANTE</t>
  </si>
  <si>
    <t>CATEGORIA 1</t>
  </si>
  <si>
    <t>ENTIDAD 2</t>
  </si>
  <si>
    <t>CATEGORIA 2</t>
  </si>
  <si>
    <t>ENTIDAD 3</t>
  </si>
  <si>
    <t>CATEGORIA 3</t>
  </si>
  <si>
    <t>ENTIDAD 4</t>
  </si>
  <si>
    <t>CATEGORIA 4</t>
  </si>
  <si>
    <t>ENTIDAD 5</t>
  </si>
  <si>
    <t>CATEGORIA 5</t>
  </si>
  <si>
    <t>ENTIDAD 6</t>
  </si>
  <si>
    <t>ENTIDAD 7</t>
  </si>
  <si>
    <t>ENTIDAD 8</t>
  </si>
  <si>
    <t>ENTIDAD 9</t>
  </si>
  <si>
    <t>ENTIDAD 10</t>
  </si>
  <si>
    <t>ENTIDAD 11</t>
  </si>
  <si>
    <t>ENTIDAD 12</t>
  </si>
  <si>
    <t>ENTIDAD 13</t>
  </si>
  <si>
    <t>ENTIDAD 14</t>
  </si>
  <si>
    <t>ENTIDAD 15</t>
  </si>
  <si>
    <t>ENTIDAD 16</t>
  </si>
  <si>
    <t>ENTIDAD 17</t>
  </si>
  <si>
    <t>ENTIDAD 18</t>
  </si>
  <si>
    <t>ENTIDAD 19</t>
  </si>
  <si>
    <t>INVESTIGACION Y DESARROLLO EXPERIMENTAL</t>
  </si>
  <si>
    <t xml:space="preserve">Seleccione el alcance del proyecto </t>
  </si>
  <si>
    <t>a. Costes de personal: investigadores, técnicos y demás personal  auxiliar, en la medida en que estén dedicados al proyecto</t>
  </si>
  <si>
    <t>b1. Costes del instrumental y material inventariable AMORTIZABLE</t>
  </si>
  <si>
    <t>b2. Costes materiales y suministros (Fungible)</t>
  </si>
  <si>
    <t>c. Costes de investigación contractual, conocimientos y patentes adquiridos u obtenidos por licencia de fuentes externas</t>
  </si>
  <si>
    <t>d. Gastos generales y otros gastos de explotación adicionales</t>
  </si>
  <si>
    <t xml:space="preserve">Costes de Subcontratación </t>
  </si>
  <si>
    <t>Actividad</t>
  </si>
  <si>
    <t>Tipología</t>
  </si>
  <si>
    <t>Identificación</t>
  </si>
  <si>
    <t>Entidad</t>
  </si>
  <si>
    <t>Semestre</t>
  </si>
  <si>
    <t>Horas-Empleado Cat 1</t>
  </si>
  <si>
    <t>Horas-Empleado Cat 2</t>
  </si>
  <si>
    <t>Horas-Empleado Cat 3</t>
  </si>
  <si>
    <t>Horas-Empleado Cat 4</t>
  </si>
  <si>
    <t>Horas-Empleado Cat 5</t>
  </si>
  <si>
    <t>Total días-empleado</t>
  </si>
  <si>
    <t>Salario bruto + Coste S.S. Cat 1 por hora</t>
  </si>
  <si>
    <t>Salario bruto + Coste S.S. Cat 2 por hora</t>
  </si>
  <si>
    <t>Salario bruto + Coste S.S. Cat 3 por hora</t>
  </si>
  <si>
    <t>Salario bruto + Coste S.S. Cat 4 por hora</t>
  </si>
  <si>
    <t>Salario bruto + Coste S.S. Cat 5 por hora</t>
  </si>
  <si>
    <t>Coste total de personal  (€)</t>
  </si>
  <si>
    <t>Coste total de personal subvencionable (€)</t>
  </si>
  <si>
    <t>Importe ayuda maxima(€)</t>
  </si>
  <si>
    <r>
      <t xml:space="preserve">Información de los costes 
</t>
    </r>
    <r>
      <rPr>
        <sz val="11"/>
        <color theme="1"/>
        <rFont val="Calibri"/>
        <family val="2"/>
        <scheme val="minor"/>
      </rPr>
      <t>(proveedores, características, etc)</t>
    </r>
  </si>
  <si>
    <t xml:space="preserve">Contribución a las amortizaciónes € </t>
  </si>
  <si>
    <t>Importe ayuda maxima b1. (€)</t>
  </si>
  <si>
    <t>Coste de Adquisición (€)</t>
  </si>
  <si>
    <t>Total costes subvencionable (€)</t>
  </si>
  <si>
    <t>Importe ayuda maxima b2. (€)</t>
  </si>
  <si>
    <t>Coste del proyecto (€)</t>
  </si>
  <si>
    <t>Total costes interno del proyecto  (€)</t>
  </si>
  <si>
    <t>Total costes del proyecto subvencionable (€)</t>
  </si>
  <si>
    <t>Code</t>
  </si>
  <si>
    <t>costes salariales subvencionable (€) Cat 1</t>
  </si>
  <si>
    <t>costes salariales subvencionable (€) Cat 2</t>
  </si>
  <si>
    <t>costes salariales subvencionable (€) Cat 3</t>
  </si>
  <si>
    <t>costes salariales subvencionable (€) Cat 4</t>
  </si>
  <si>
    <t>costes salariales subvencionable (€) Cat 5</t>
  </si>
  <si>
    <t>Coste total investigación industrial</t>
  </si>
  <si>
    <t>Tipología mayoritaria</t>
  </si>
  <si>
    <t>Para que sea correcto, más del 50% del coste incluido en cada categoría debe coincidir con el alcance seleccionado</t>
  </si>
  <si>
    <t>Coste total desarrollo experimental</t>
  </si>
  <si>
    <t>FORMACION</t>
  </si>
  <si>
    <t>a. Costes de personal de los formadores, correspondientes a las horas en que estos participen en la formación</t>
  </si>
  <si>
    <t>b. Costes de funcionamiento en que incurran los formadores y los beneficiarios de la formación</t>
  </si>
  <si>
    <t>c. Costes de servicios de asesoramiento relacionados con el proyecto de formación</t>
  </si>
  <si>
    <t>d. Costes de personal de los beneficiarios de la formación y los costes indirectos generales</t>
  </si>
  <si>
    <t>¿La formación se imparte a trabajadores con
discapacidad o desfavorecidos?</t>
  </si>
  <si>
    <t>Horas-Empleado</t>
  </si>
  <si>
    <t>Salario bruto + Coste S.S por hora</t>
  </si>
  <si>
    <t>Coste total de personal (€)</t>
  </si>
  <si>
    <t>VERIFICACIONES</t>
  </si>
  <si>
    <t>Costes de amortización de instrumental y equipos</t>
  </si>
  <si>
    <t>Sólo será correcto si el total de los costes de amortización de la pestaña 3 coincide con el total de los costes de amortización de la tabla de arriba.</t>
  </si>
  <si>
    <t>Costes subcontratados investigación y desarrollo</t>
  </si>
  <si>
    <t>Los costes subcontratados deben ser inferiores al 50% del coste subvencionable del proyecto.</t>
  </si>
  <si>
    <t>Costes subcontratados formación</t>
  </si>
  <si>
    <t>Gastos generales y otros gastos de explotación adicionales</t>
  </si>
  <si>
    <t>Los  gastos generales y otros gastos de explotación adicionales no podrán superar el 20% de los costes de personal.</t>
  </si>
  <si>
    <t>COSTES POR PAQUETES DE TRABAJO Y PARTIDA</t>
  </si>
  <si>
    <t>PT1</t>
  </si>
  <si>
    <t>PT2</t>
  </si>
  <si>
    <t>PT3</t>
  </si>
  <si>
    <t>PT4</t>
  </si>
  <si>
    <t>PT5</t>
  </si>
  <si>
    <t>PT6</t>
  </si>
  <si>
    <t>PT7</t>
  </si>
  <si>
    <t>PT8</t>
  </si>
  <si>
    <t>PT9</t>
  </si>
  <si>
    <t>PT10</t>
  </si>
  <si>
    <r>
      <t xml:space="preserve">PARTIDAS
</t>
    </r>
    <r>
      <rPr>
        <b/>
        <sz val="14"/>
        <rFont val="Calibri"/>
        <family val="2"/>
        <scheme val="minor"/>
      </rPr>
      <t>(acorde a la clasificación establecida en el artículo 5 y el Anexo II de la Convocatoria)</t>
    </r>
  </si>
  <si>
    <t>Coste subvencionable (€)</t>
  </si>
  <si>
    <t>Importe ayuda maxima</t>
  </si>
  <si>
    <t>Costes de personal: investigadores, técnicos y demás personal  auxiliar, en la medida en que estén dedicados al proyecto</t>
  </si>
  <si>
    <t>Costes del instrumental y material inventariable AMORTIZABLE</t>
  </si>
  <si>
    <t>Costes materiales y suministros (Fungible)</t>
  </si>
  <si>
    <t>Costes de investigación contractual, conocimientos y patentes adquiridos u obtenidos por licencia de fuentes externas</t>
  </si>
  <si>
    <t>Costes de personal de los formadores, correspondientes a las horas en que estos participen en la formación</t>
  </si>
  <si>
    <t>Costes de funcionamiento en que incurran los formadores y los beneficiarios de la formación</t>
  </si>
  <si>
    <t>Costes de servicios de asesoramiento relacionados con el proyecto de formación</t>
  </si>
  <si>
    <t>Costes de personal de los beneficiarios de la formación y los costes indirectos generales</t>
  </si>
  <si>
    <t xml:space="preserve">SUBTOTAL </t>
  </si>
  <si>
    <t>COSTES POR ENTIDAD Y PAQUETES DE TRABAJO</t>
  </si>
  <si>
    <t>ENTIDADES</t>
  </si>
  <si>
    <t>RESUMEN Y TOTALES</t>
  </si>
  <si>
    <t>PARTIDA</t>
  </si>
  <si>
    <t>Importe ayuda solicitada</t>
  </si>
  <si>
    <t>% intensidad ayuda final</t>
  </si>
  <si>
    <t>Costes de Amortización</t>
  </si>
  <si>
    <t>Los costes de amortización deben coincidir</t>
  </si>
  <si>
    <t>Gastos generales y 
otros gastos de explotación adicionales</t>
  </si>
  <si>
    <t>Si el importe es superior al límite, sólo se considerá el 20% de los costes de personal para el cálculo de la ayuda máxima</t>
  </si>
  <si>
    <t>Costes subcontratados
 investigación y desarrollo</t>
  </si>
  <si>
    <t>Si el importe es superior al límite, sólo se considerá el 50% del coste subvencionable para el cálculo de la ayuda</t>
  </si>
  <si>
    <t>Costes subcontratados
 formación</t>
  </si>
  <si>
    <t>Ayuda Máxima Investigación o Desarrollo</t>
  </si>
  <si>
    <t>Ayuda Máxima Formación</t>
  </si>
  <si>
    <t>Ayuda Máxima Total</t>
  </si>
  <si>
    <t xml:space="preserve">TOTAL </t>
  </si>
  <si>
    <t>Importe ayuda máxima</t>
  </si>
  <si>
    <t>% Intensidad ayuda final</t>
  </si>
  <si>
    <t xml:space="preserve">PAQUETE DE TRABAJO </t>
  </si>
  <si>
    <t>Tipo de empresa</t>
  </si>
  <si>
    <t>Pequeña empresa</t>
  </si>
  <si>
    <t>Mediana empresa</t>
  </si>
  <si>
    <t>Gran empresa</t>
  </si>
  <si>
    <t>Sector público institucional</t>
  </si>
  <si>
    <t>Centros tecnológicos de ámbito estatal</t>
  </si>
  <si>
    <t>¿disponibilidad de una contabilidad auditada?</t>
  </si>
  <si>
    <t>Sí</t>
  </si>
  <si>
    <t>No</t>
  </si>
  <si>
    <t xml:space="preserve">Tipología </t>
  </si>
  <si>
    <t>Investigación industrial</t>
  </si>
  <si>
    <t>COSTES DE REFERENCIA PARA LOS CÁLCULOS DE AYUDAS</t>
  </si>
  <si>
    <t>Gestión de la solicitud</t>
  </si>
  <si>
    <t>Como % del importe de los costes subvencionables totales</t>
  </si>
  <si>
    <t>límite máximo por expediente</t>
  </si>
  <si>
    <t>costes de gestión de la solicitud y de la justificación de las ayudas</t>
  </si>
  <si>
    <t>Gastos</t>
  </si>
  <si>
    <t>límite máximo</t>
  </si>
  <si>
    <t>Gastos de personal</t>
  </si>
  <si>
    <t>por hora</t>
  </si>
  <si>
    <t>costes subcontratados</t>
  </si>
  <si>
    <t>gastos generales y otros gastos de explotación adicionales</t>
  </si>
  <si>
    <t>de los costes de personal</t>
  </si>
  <si>
    <t>Intensidades de ayuda máximas</t>
  </si>
  <si>
    <t>Intensidades máximas de ayuda</t>
  </si>
  <si>
    <t>Desarrollo experimental con carácter general.</t>
  </si>
  <si>
    <t>Desarrollo experimental, en caso de que exista colaboración 
efectiva o amplia difusión en los términos establecidos en el 
artículo 25.6.b) del Reglamento (UE) n.º 651/2014 de la 
Comisión, de 17 de junio de 2014.</t>
  </si>
  <si>
    <t>Investigación ind</t>
  </si>
  <si>
    <t>Investigación ind ++</t>
  </si>
  <si>
    <t>Formación ++</t>
  </si>
  <si>
    <t>Paquetes y Tareas</t>
  </si>
  <si>
    <t xml:space="preserve">Resumen </t>
  </si>
  <si>
    <t>Sección 1 - Paquetes y tareas</t>
  </si>
  <si>
    <t>2. Si fuera necesario, se puede incluir un mayor número de socios participantes.</t>
  </si>
  <si>
    <t>Sección 2 - Amortización</t>
  </si>
  <si>
    <t>Sección 3 - Presupuesto total</t>
  </si>
  <si>
    <t>2. Se deben tener en cuenta los límites de ayuda establecidos en las bases y convocatoria del Programa Cadena de Valor</t>
  </si>
  <si>
    <t xml:space="preserve">Sección 4 - Resumen </t>
  </si>
  <si>
    <t>En esta pestaña no se deberá rellenar nada, ya que muestra un resumen de los costes autocalculados.</t>
  </si>
  <si>
    <t>Instrucciones para la cumplimentación:
En la siguiente tabla deberá identificar los paquetes del trabajo del proyecto, junto con las tareas y subtareas que los componen. Asimismo, deberá incluir el título y la descripción a nivel de subtarea; se ha añadido un campo de observaciones para poder incluir posibles aclaraciones que ayuden a entender el desarrollo del proyecto. 
Los paquetes, tareas y subtareas deberán corresponder con lo incluido en el apartado 3.1 del informe justificativo de la adecuada realización de la actuación (Anexo C). En el caso de que haya habido algún tipo de modificación, respecto a lo presentado en la memoria descriptiva de la fase de solicitud, ésta se explicará en el campo que se ha añadido debajo de la tabla: "Desviaciones respecto a lo presentado en fase de solicitud". 
Se deberá indicar expresamente en la descripción si la tarea o subtarea se considera de coordinación del proyecto.</t>
  </si>
  <si>
    <t>Observaciones</t>
  </si>
  <si>
    <r>
      <rPr>
        <u/>
        <sz val="11"/>
        <color theme="1"/>
        <rFont val="Calibri"/>
        <family val="2"/>
        <scheme val="minor"/>
      </rPr>
      <t>Desviaciones respecto a lo presentado en fase de solicitud</t>
    </r>
    <r>
      <rPr>
        <sz val="11"/>
        <color theme="1"/>
        <rFont val="Calibri"/>
        <family val="2"/>
        <scheme val="minor"/>
      </rPr>
      <t>:</t>
    </r>
  </si>
  <si>
    <t>Gasto total</t>
  </si>
  <si>
    <t>1. Cumplimentar los costes del proyecto y la ayuda dentro del marco de acción del presente programa de ayudas.</t>
  </si>
  <si>
    <t>RESUMEN DE COSTES</t>
  </si>
  <si>
    <t xml:space="preserve">GASTO TOTAL DEL PROYECTO </t>
  </si>
  <si>
    <r>
      <rPr>
        <b/>
        <sz val="11"/>
        <rFont val="Calibri"/>
        <family val="2"/>
        <scheme val="minor"/>
      </rPr>
      <t xml:space="preserve">¿Cuáles son los objetivos de la tabla?
</t>
    </r>
    <r>
      <rPr>
        <sz val="11"/>
        <rFont val="Calibri"/>
        <family val="2"/>
        <scheme val="minor"/>
      </rPr>
      <t xml:space="preserve">En este apartado se deberá incluir el detalle de los gastos realizados para la ejecución del proyecto.
Dicha información ha de reflejar el coste total de la operación, los gastos reales imputados a la operación. 
</t>
    </r>
    <r>
      <rPr>
        <b/>
        <sz val="11"/>
        <rFont val="Calibri"/>
        <family val="2"/>
        <scheme val="minor"/>
      </rPr>
      <t xml:space="preserve">¿Cuáles son los objetivos de los «costes instrumental y materiales»?
</t>
    </r>
    <r>
      <rPr>
        <sz val="11"/>
        <rFont val="Calibri"/>
        <family val="2"/>
        <scheme val="minor"/>
      </rPr>
      <t xml:space="preserve">En este apartado se deberá incluir el detalle de los gastos realizados para la ejecución del proyecto en las partidas de: 
Coste instrumental y material inventariable (amortizable):
Costes de instrumental y material inventariable, en la medida y durante el período en que se utilice para el proyecto; en caso de que el instrumental y el material no se utilicen en toda su vida útil para el proyecto, únicamente se considerarán subvencionables los costes de amortización correspondientes a la duración del proyecto, calculados de acuerdo con los principios contables generalmente aceptados.
Costes materiales y suministros (fungible):
Los importes detallados en las partidas de gastos materiales NO estarán registrados en la cuenta de inmovilizado de la entidad. </t>
    </r>
  </si>
  <si>
    <t>Nombre y apellidos</t>
  </si>
  <si>
    <t>Nº factura</t>
  </si>
  <si>
    <r>
      <rPr>
        <b/>
        <sz val="11"/>
        <color rgb="FF0070C0"/>
        <rFont val="Calibri"/>
        <family val="2"/>
        <scheme val="minor"/>
      </rPr>
      <t>¿Cuáles son los objetivos de la tabla «amortización»?</t>
    </r>
    <r>
      <rPr>
        <sz val="11"/>
        <color theme="1"/>
        <rFont val="Calibri"/>
        <family val="2"/>
        <scheme val="minor"/>
      </rPr>
      <t xml:space="preserve">
En este apartado se deberá incluir la amortización de los equipos adquiridos para el proyecto, durante la duración del mismo. No se debe incluir ningún coste fungible, éstos irán contemplados en la pestaña "3. Gasto Total" en la sección "b2. Costes materiales y suministros (Fungible)".
En el caso de equipos o componentes utilizados para la fabricación de prototipos, banco de ensayos o planta piloto, si estos se van a activar durante, al finalizar o tras la finalización del proyecto o se van a seguir utilizando tras la finalización del mismo, sólo se considera costes subvencionables la amortización de los mismos durante el periodo que se utilicen para el proyecto, tal y como se establece en el Artículo 25 del Reglamento 651/2014 General de Exención por Categorías en su epígrafe 3.b.
Se debe tener en cuenta el periodo de depreciación contable del equipo, según el Plan General Contable de la empresa y calculados de acuerdo con los principios contables generalmente aceptados.
Para el cálculo de la amortización se debe utilizar la pestaña “3. Amortización”, y “4. Presupuesto (b1+b2)”, en el campo situado en “b1. Costes del instrumental y material inventariable AMORTIZABLE”. Se emplearán estos importes para comprobar el cálculo de la ayuda de los amortizables.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</si>
</sst>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quot;;\-#,##0.00\ &quot;€&quot;"/>
    <numFmt numFmtId="44" formatCode="_-* #,##0.00\ &quot;€&quot;_-;\-* #,##0.00\ &quot;€&quot;_-;_-* &quot;-&quot;??\ &quot;€&quot;_-;_-@_-"/>
    <numFmt numFmtId="164" formatCode="_ &quot;€&quot;\ * #,##0.00_ ;_ &quot;€&quot;\ * \-#,##0.00_ ;_ &quot;€&quot;\ * &quot;-&quot;??_ ;_ @_ "/>
    <numFmt numFmtId="165" formatCode="_ * #,##0.00_ ;_ * \-#,##0.00_ ;_ * &quot;-&quot;??_ ;_ @_ "/>
    <numFmt numFmtId="166" formatCode="&quot;€&quot;\ #,##0"/>
    <numFmt numFmtId="167" formatCode="_ * #,##0_ ;_ * \-#,##0_ ;_ * &quot;-&quot;??_ ;_ @_ "/>
    <numFmt numFmtId="168" formatCode="_-* #,##0\ &quot;€&quot;_-;\-* #,##0\ &quot;€&quot;_-;_-* &quot;-&quot;??\ &quot;€&quot;_-;_-@_-"/>
    <numFmt numFmtId="169" formatCode="_ [$€-2]\ * #,##0.00_ ;_ [$€-2]\ * \-#,##0.00_ ;_ [$€-2]\ * &quot;-&quot;??_ ;_ @_ "/>
  </numFmts>
  <fonts count="2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b/>
      <sz val="16"/>
      <color theme="1"/>
      <name val="Calibri"/>
      <family val="2"/>
      <scheme val="minor"/>
    </font>
    <font>
      <u/>
      <sz val="14"/>
      <color theme="10"/>
      <name val="Calibri"/>
      <family val="2"/>
      <scheme val="minor"/>
    </font>
    <font>
      <sz val="10"/>
      <name val="Arial"/>
      <family val="2"/>
    </font>
    <font>
      <b/>
      <sz val="14"/>
      <name val="Arial"/>
      <family val="2"/>
    </font>
    <font>
      <sz val="12"/>
      <color theme="1"/>
      <name val="Calibri"/>
      <family val="2"/>
      <scheme val="minor"/>
    </font>
    <font>
      <b/>
      <sz val="14"/>
      <color theme="1"/>
      <name val="Calibri"/>
      <family val="2"/>
      <scheme val="minor"/>
    </font>
    <font>
      <b/>
      <sz val="11"/>
      <name val="Calibri"/>
      <family val="2"/>
      <scheme val="minor"/>
    </font>
    <font>
      <b/>
      <sz val="14"/>
      <name val="Calibri"/>
      <family val="2"/>
      <scheme val="minor"/>
    </font>
    <font>
      <b/>
      <sz val="18"/>
      <color theme="1"/>
      <name val="Calibri"/>
      <family val="2"/>
      <scheme val="minor"/>
    </font>
    <font>
      <b/>
      <sz val="12"/>
      <color theme="1"/>
      <name val="Calibri"/>
      <family val="2"/>
      <scheme val="minor"/>
    </font>
    <font>
      <sz val="11"/>
      <name val="Calibri"/>
      <family val="2"/>
      <scheme val="minor"/>
    </font>
    <font>
      <sz val="8"/>
      <name val="Calibri"/>
      <family val="2"/>
      <scheme val="minor"/>
    </font>
    <font>
      <b/>
      <sz val="9"/>
      <color indexed="81"/>
      <name val="Tahoma"/>
      <family val="2"/>
    </font>
    <font>
      <sz val="12"/>
      <name val="Calibri"/>
      <family val="2"/>
    </font>
    <font>
      <sz val="11"/>
      <name val="Calibri"/>
      <family val="2"/>
    </font>
    <font>
      <sz val="14"/>
      <color theme="1"/>
      <name val="Calibri"/>
      <family val="2"/>
      <scheme val="minor"/>
    </font>
    <font>
      <b/>
      <sz val="12"/>
      <name val="Calibri"/>
      <family val="2"/>
    </font>
    <font>
      <sz val="10"/>
      <name val="Calibri"/>
      <family val="2"/>
      <scheme val="minor"/>
    </font>
    <font>
      <b/>
      <sz val="18"/>
      <color theme="4"/>
      <name val="Calibri"/>
      <family val="2"/>
      <scheme val="minor"/>
    </font>
    <font>
      <sz val="12"/>
      <color indexed="81"/>
      <name val="Tahoma"/>
      <family val="2"/>
    </font>
    <font>
      <b/>
      <sz val="11"/>
      <color rgb="FF0070C0"/>
      <name val="Calibri"/>
      <family val="2"/>
      <scheme val="minor"/>
    </font>
    <font>
      <b/>
      <sz val="16"/>
      <color rgb="FF000000"/>
      <name val="Calibri"/>
      <family val="2"/>
    </font>
    <font>
      <u/>
      <sz val="11"/>
      <color theme="1"/>
      <name val="Calibri"/>
      <family val="2"/>
      <scheme val="minor"/>
    </font>
    <font>
      <sz val="9"/>
      <color indexed="81"/>
      <name val="Tahoma"/>
      <family val="2"/>
    </font>
  </fonts>
  <fills count="20">
    <fill>
      <patternFill patternType="none"/>
    </fill>
    <fill>
      <patternFill patternType="gray125"/>
    </fill>
    <fill>
      <patternFill patternType="solid">
        <fgColor theme="7" tint="0.79998168889431442"/>
        <bgColor indexed="64"/>
      </patternFill>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DEBF7"/>
        <bgColor indexed="64"/>
      </patternFill>
    </fill>
    <fill>
      <patternFill patternType="solid">
        <fgColor rgb="FFE2EFDA"/>
        <bgColor indexed="64"/>
      </patternFill>
    </fill>
    <fill>
      <patternFill patternType="solid">
        <fgColor theme="2" tint="-9.9978637043366805E-2"/>
        <bgColor indexed="64"/>
      </patternFill>
    </fill>
    <fill>
      <patternFill patternType="solid">
        <fgColor rgb="FFD9D9D9"/>
        <bgColor indexed="64"/>
      </patternFill>
    </fill>
    <fill>
      <patternFill patternType="solid">
        <fgColor theme="2" tint="-0.499984740745262"/>
        <bgColor indexed="64"/>
      </patternFill>
    </fill>
    <fill>
      <patternFill patternType="solid">
        <fgColor rgb="FFFCE4D6"/>
        <bgColor indexed="64"/>
      </patternFill>
    </fill>
    <fill>
      <patternFill patternType="solid">
        <fgColor theme="8" tint="0.59999389629810485"/>
        <bgColor indexed="64"/>
      </patternFill>
    </fill>
    <fill>
      <patternFill patternType="solid">
        <fgColor rgb="FFFCE4D6"/>
        <bgColor rgb="FF000000"/>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double">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7">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7" fillId="0" borderId="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228">
    <xf numFmtId="0" fontId="0" fillId="0" borderId="0" xfId="0"/>
    <xf numFmtId="0" fontId="5" fillId="3" borderId="0" xfId="0" applyFont="1" applyFill="1" applyAlignment="1">
      <alignment horizontal="centerContinuous" vertical="center"/>
    </xf>
    <xf numFmtId="0" fontId="5" fillId="4" borderId="0" xfId="0" applyFont="1" applyFill="1" applyAlignment="1">
      <alignment horizontal="centerContinuous" vertical="center"/>
    </xf>
    <xf numFmtId="0" fontId="0" fillId="5" borderId="0" xfId="0" applyFill="1" applyAlignment="1">
      <alignment vertical="center"/>
    </xf>
    <xf numFmtId="0" fontId="4" fillId="5" borderId="0" xfId="0" applyFont="1" applyFill="1" applyAlignment="1">
      <alignment vertical="center"/>
    </xf>
    <xf numFmtId="0" fontId="5" fillId="5" borderId="0" xfId="0" applyFont="1" applyFill="1" applyAlignment="1">
      <alignment horizontal="centerContinuous" vertical="center"/>
    </xf>
    <xf numFmtId="0" fontId="4" fillId="5" borderId="0" xfId="0" applyFont="1" applyFill="1" applyAlignment="1">
      <alignment horizontal="centerContinuous" vertical="center"/>
    </xf>
    <xf numFmtId="0" fontId="4" fillId="5" borderId="0" xfId="0" applyFont="1" applyFill="1" applyAlignment="1">
      <alignment horizontal="left" vertical="center"/>
    </xf>
    <xf numFmtId="0" fontId="6" fillId="5" borderId="0" xfId="2" applyFont="1" applyFill="1" applyAlignment="1">
      <alignment vertical="center"/>
    </xf>
    <xf numFmtId="0" fontId="4" fillId="5" borderId="0" xfId="0" applyFont="1" applyFill="1" applyAlignment="1">
      <alignment vertical="center" wrapText="1"/>
    </xf>
    <xf numFmtId="0" fontId="0" fillId="5" borderId="0" xfId="0" applyFill="1"/>
    <xf numFmtId="0" fontId="8" fillId="5" borderId="0" xfId="3" applyFont="1" applyFill="1"/>
    <xf numFmtId="0" fontId="10" fillId="5" borderId="0" xfId="0" applyFont="1" applyFill="1"/>
    <xf numFmtId="0" fontId="7" fillId="5" borderId="0" xfId="3" applyFill="1"/>
    <xf numFmtId="0" fontId="0" fillId="5" borderId="1" xfId="0" applyFill="1" applyBorder="1" applyAlignment="1">
      <alignment horizontal="centerContinuous" vertical="center"/>
    </xf>
    <xf numFmtId="0" fontId="0" fillId="5" borderId="3" xfId="0" applyFill="1" applyBorder="1" applyAlignment="1">
      <alignment horizontal="centerContinuous" vertical="center"/>
    </xf>
    <xf numFmtId="0" fontId="0" fillId="5" borderId="0" xfId="0" applyFill="1" applyAlignment="1">
      <alignment horizontal="center" vertical="center"/>
    </xf>
    <xf numFmtId="0" fontId="0" fillId="2" borderId="4" xfId="0" applyFill="1" applyBorder="1" applyAlignment="1" applyProtection="1">
      <alignment horizontal="center"/>
      <protection locked="0"/>
    </xf>
    <xf numFmtId="0" fontId="0" fillId="0" borderId="0" xfId="0" applyAlignment="1">
      <alignment vertical="center"/>
    </xf>
    <xf numFmtId="0" fontId="4" fillId="3" borderId="0" xfId="0" applyFont="1" applyFill="1" applyAlignment="1">
      <alignment horizontal="centerContinuous" vertical="center"/>
    </xf>
    <xf numFmtId="0" fontId="4" fillId="0" borderId="0" xfId="0" applyFont="1" applyAlignment="1">
      <alignment vertical="center"/>
    </xf>
    <xf numFmtId="0" fontId="2" fillId="4" borderId="9" xfId="0" applyFont="1" applyFill="1" applyBorder="1"/>
    <xf numFmtId="0" fontId="2" fillId="4" borderId="9" xfId="0" applyFont="1" applyFill="1" applyBorder="1" applyAlignment="1">
      <alignment wrapText="1"/>
    </xf>
    <xf numFmtId="0" fontId="0" fillId="0" borderId="0" xfId="0" applyAlignment="1">
      <alignment vertical="top" wrapText="1"/>
    </xf>
    <xf numFmtId="0" fontId="0" fillId="0" borderId="15" xfId="0" applyBorder="1" applyAlignment="1">
      <alignment horizontal="left" vertical="top"/>
    </xf>
    <xf numFmtId="9" fontId="0" fillId="0" borderId="0" xfId="0" applyNumberFormat="1" applyAlignment="1">
      <alignment vertical="top"/>
    </xf>
    <xf numFmtId="166" fontId="0" fillId="0" borderId="0" xfId="0" applyNumberFormat="1" applyAlignment="1">
      <alignment vertical="top"/>
    </xf>
    <xf numFmtId="0" fontId="0" fillId="0" borderId="0" xfId="0" applyAlignment="1">
      <alignment vertical="top"/>
    </xf>
    <xf numFmtId="0" fontId="0" fillId="0" borderId="15" xfId="0" applyBorder="1" applyAlignment="1">
      <alignment horizontal="left" indent="1"/>
    </xf>
    <xf numFmtId="0" fontId="0" fillId="0" borderId="0" xfId="0" applyAlignment="1">
      <alignment horizontal="left" wrapText="1"/>
    </xf>
    <xf numFmtId="9" fontId="0" fillId="0" borderId="0" xfId="1" applyFont="1" applyAlignment="1">
      <alignment horizontal="right" vertical="center" wrapText="1"/>
    </xf>
    <xf numFmtId="0" fontId="14" fillId="0" borderId="0" xfId="0" applyFont="1" applyAlignment="1">
      <alignment vertical="top" wrapText="1"/>
    </xf>
    <xf numFmtId="0" fontId="0" fillId="5" borderId="0" xfId="0" applyFill="1" applyAlignment="1">
      <alignment horizontal="left" indent="1"/>
    </xf>
    <xf numFmtId="0" fontId="0" fillId="5" borderId="0" xfId="0" applyFill="1" applyAlignment="1">
      <alignment horizontal="center"/>
    </xf>
    <xf numFmtId="0" fontId="0" fillId="13" borderId="9" xfId="0" applyFill="1" applyBorder="1"/>
    <xf numFmtId="0" fontId="0" fillId="9" borderId="11" xfId="0" applyFill="1" applyBorder="1" applyAlignment="1">
      <alignment horizontal="left"/>
    </xf>
    <xf numFmtId="0" fontId="2" fillId="12" borderId="4" xfId="0" applyFont="1" applyFill="1" applyBorder="1" applyAlignment="1">
      <alignment horizontal="center" vertical="center" wrapText="1"/>
    </xf>
    <xf numFmtId="0" fontId="0" fillId="11" borderId="1" xfId="0" applyFill="1" applyBorder="1" applyAlignment="1">
      <alignment horizontal="center" vertical="center"/>
    </xf>
    <xf numFmtId="0" fontId="22" fillId="8" borderId="4" xfId="5" applyFont="1" applyFill="1" applyBorder="1" applyAlignment="1">
      <alignment horizontal="center" vertical="center" wrapText="1"/>
    </xf>
    <xf numFmtId="9" fontId="22" fillId="8" borderId="4" xfId="1" applyFont="1" applyFill="1" applyBorder="1" applyAlignment="1">
      <alignment horizontal="center" vertical="center" wrapText="1"/>
    </xf>
    <xf numFmtId="0" fontId="22" fillId="9" borderId="4" xfId="5" applyFont="1" applyFill="1" applyBorder="1" applyAlignment="1" applyProtection="1">
      <alignment horizontal="center" vertical="center" wrapText="1"/>
      <protection locked="0"/>
    </xf>
    <xf numFmtId="0" fontId="2" fillId="12" borderId="11" xfId="0" applyFont="1" applyFill="1" applyBorder="1" applyAlignment="1">
      <alignment horizontal="center" vertical="center" wrapText="1"/>
    </xf>
    <xf numFmtId="0" fontId="0" fillId="5" borderId="9" xfId="0" applyFill="1" applyBorder="1" applyAlignment="1">
      <alignment horizontal="center" vertical="center"/>
    </xf>
    <xf numFmtId="3" fontId="22" fillId="9" borderId="4" xfId="5" applyNumberFormat="1" applyFont="1" applyFill="1" applyBorder="1" applyAlignment="1" applyProtection="1">
      <alignment horizontal="center" vertical="center"/>
      <protection locked="0"/>
    </xf>
    <xf numFmtId="3" fontId="22" fillId="9" borderId="4" xfId="5" applyNumberFormat="1" applyFont="1" applyFill="1" applyBorder="1" applyAlignment="1" applyProtection="1">
      <alignment horizontal="center" vertical="center" wrapText="1"/>
      <protection locked="0"/>
    </xf>
    <xf numFmtId="3" fontId="22" fillId="15" borderId="4" xfId="5" applyNumberFormat="1" applyFont="1" applyFill="1" applyBorder="1" applyAlignment="1" applyProtection="1">
      <alignment horizontal="center" vertical="center"/>
      <protection locked="0"/>
    </xf>
    <xf numFmtId="3" fontId="15" fillId="9" borderId="4" xfId="5" applyNumberFormat="1" applyFont="1" applyFill="1" applyBorder="1" applyAlignment="1" applyProtection="1">
      <alignment horizontal="center" vertical="center" wrapText="1"/>
      <protection locked="0"/>
    </xf>
    <xf numFmtId="0" fontId="2" fillId="12" borderId="4" xfId="0" applyFont="1" applyFill="1" applyBorder="1" applyAlignment="1" applyProtection="1">
      <alignment horizontal="center" vertical="center" wrapText="1"/>
      <protection hidden="1"/>
    </xf>
    <xf numFmtId="168" fontId="22" fillId="8" borderId="4" xfId="6" applyNumberFormat="1" applyFont="1" applyFill="1" applyBorder="1" applyAlignment="1" applyProtection="1">
      <alignment horizontal="center" vertical="center" wrapText="1"/>
    </xf>
    <xf numFmtId="0" fontId="0" fillId="5" borderId="0" xfId="0" applyFill="1" applyAlignment="1">
      <alignment horizontal="right" vertical="center"/>
    </xf>
    <xf numFmtId="0" fontId="22" fillId="2" borderId="4" xfId="5" applyFont="1" applyFill="1" applyBorder="1" applyAlignment="1" applyProtection="1">
      <alignment horizontal="center" vertical="center" wrapText="1"/>
      <protection locked="0"/>
    </xf>
    <xf numFmtId="0" fontId="0" fillId="5" borderId="4" xfId="0" applyFill="1" applyBorder="1" applyAlignment="1">
      <alignment horizontal="center" vertical="center"/>
    </xf>
    <xf numFmtId="3" fontId="22" fillId="8" borderId="4" xfId="5" applyNumberFormat="1" applyFont="1" applyFill="1" applyBorder="1" applyAlignment="1">
      <alignment horizontal="center" vertical="center" wrapText="1"/>
    </xf>
    <xf numFmtId="167" fontId="22" fillId="9" borderId="4" xfId="4" applyNumberFormat="1" applyFont="1" applyFill="1" applyBorder="1" applyAlignment="1" applyProtection="1">
      <alignment horizontal="center" vertical="center" wrapText="1"/>
      <protection locked="0"/>
    </xf>
    <xf numFmtId="167" fontId="15" fillId="9" borderId="4" xfId="4" applyNumberFormat="1" applyFont="1" applyFill="1" applyBorder="1" applyAlignment="1" applyProtection="1">
      <alignment horizontal="center" vertical="center" wrapText="1"/>
      <protection locked="0"/>
    </xf>
    <xf numFmtId="0" fontId="2" fillId="16" borderId="4" xfId="0" applyFont="1" applyFill="1" applyBorder="1" applyAlignment="1">
      <alignment horizontal="center" vertical="center" wrapText="1"/>
    </xf>
    <xf numFmtId="0" fontId="22" fillId="16" borderId="4" xfId="5" applyFont="1" applyFill="1" applyBorder="1" applyAlignment="1">
      <alignment horizontal="center" vertical="center" wrapText="1"/>
    </xf>
    <xf numFmtId="0" fontId="2" fillId="12" borderId="14" xfId="0" applyFont="1" applyFill="1" applyBorder="1" applyAlignment="1">
      <alignment horizontal="center" vertical="center" wrapText="1"/>
    </xf>
    <xf numFmtId="9" fontId="22" fillId="9" borderId="4" xfId="1" applyFont="1" applyFill="1" applyBorder="1" applyAlignment="1" applyProtection="1">
      <alignment horizontal="center" vertical="center" wrapText="1"/>
      <protection locked="0"/>
    </xf>
    <xf numFmtId="169" fontId="0" fillId="0" borderId="0" xfId="4" applyNumberFormat="1" applyFont="1" applyAlignment="1">
      <alignment horizontal="center" vertical="center"/>
    </xf>
    <xf numFmtId="9" fontId="0" fillId="0" borderId="0" xfId="0" applyNumberFormat="1"/>
    <xf numFmtId="167" fontId="0" fillId="5" borderId="0" xfId="0" applyNumberFormat="1" applyFill="1" applyAlignment="1">
      <alignment horizontal="center" vertical="center"/>
    </xf>
    <xf numFmtId="2" fontId="0" fillId="5" borderId="0" xfId="0" applyNumberFormat="1" applyFill="1" applyAlignment="1">
      <alignment horizontal="center" vertical="center"/>
    </xf>
    <xf numFmtId="44" fontId="0" fillId="9" borderId="4" xfId="0" applyNumberFormat="1" applyFill="1" applyBorder="1" applyAlignment="1" applyProtection="1">
      <alignment horizontal="center" vertical="center"/>
      <protection locked="0"/>
    </xf>
    <xf numFmtId="1" fontId="0" fillId="9" borderId="4" xfId="0" applyNumberFormat="1" applyFill="1" applyBorder="1" applyAlignment="1" applyProtection="1">
      <alignment horizontal="center" vertical="center"/>
      <protection locked="0"/>
    </xf>
    <xf numFmtId="0" fontId="9" fillId="5" borderId="0" xfId="0" applyFont="1" applyFill="1" applyAlignment="1">
      <alignment vertical="center"/>
    </xf>
    <xf numFmtId="0" fontId="2" fillId="13" borderId="4" xfId="0" applyFont="1" applyFill="1" applyBorder="1" applyAlignment="1">
      <alignment horizontal="center" vertical="center" wrapText="1"/>
    </xf>
    <xf numFmtId="0" fontId="2" fillId="8" borderId="4" xfId="0" applyFont="1" applyFill="1" applyBorder="1" applyAlignment="1">
      <alignment horizontal="center" vertical="center"/>
    </xf>
    <xf numFmtId="0" fontId="10" fillId="12" borderId="4" xfId="0" applyFont="1" applyFill="1" applyBorder="1" applyAlignment="1" applyProtection="1">
      <alignment horizontal="center" vertical="center" wrapText="1"/>
      <protection hidden="1"/>
    </xf>
    <xf numFmtId="3" fontId="2" fillId="8" borderId="4" xfId="0" applyNumberFormat="1" applyFont="1" applyFill="1" applyBorder="1" applyAlignment="1">
      <alignment horizontal="center" vertical="center"/>
    </xf>
    <xf numFmtId="0" fontId="0" fillId="5" borderId="0" xfId="0" applyFill="1" applyAlignment="1">
      <alignment horizontal="center" vertical="center" wrapText="1"/>
    </xf>
    <xf numFmtId="9" fontId="0" fillId="0" borderId="0" xfId="1" applyFont="1"/>
    <xf numFmtId="9" fontId="0" fillId="0" borderId="0" xfId="1" applyFont="1" applyFill="1" applyBorder="1"/>
    <xf numFmtId="0" fontId="2" fillId="15" borderId="4" xfId="0" applyFont="1" applyFill="1" applyBorder="1"/>
    <xf numFmtId="9" fontId="0" fillId="5" borderId="0" xfId="1" applyFont="1" applyFill="1"/>
    <xf numFmtId="0" fontId="0" fillId="12" borderId="4" xfId="0" applyFill="1" applyBorder="1" applyAlignment="1">
      <alignment horizontal="center" vertical="center" wrapText="1"/>
    </xf>
    <xf numFmtId="0" fontId="0" fillId="15" borderId="4" xfId="0" applyFill="1" applyBorder="1" applyAlignment="1">
      <alignment horizontal="center" vertical="center"/>
    </xf>
    <xf numFmtId="9" fontId="0" fillId="8" borderId="4" xfId="1" applyFont="1" applyFill="1" applyBorder="1" applyAlignment="1">
      <alignment horizontal="center" vertical="center"/>
    </xf>
    <xf numFmtId="9" fontId="2" fillId="7" borderId="4" xfId="1" applyFont="1" applyFill="1" applyBorder="1" applyAlignment="1" applyProtection="1">
      <alignment horizontal="center" vertical="center"/>
      <protection hidden="1"/>
    </xf>
    <xf numFmtId="0" fontId="0" fillId="9" borderId="1" xfId="0" applyFill="1" applyBorder="1" applyAlignment="1" applyProtection="1">
      <alignment horizontal="centerContinuous" vertical="center"/>
      <protection locked="0"/>
    </xf>
    <xf numFmtId="0" fontId="0" fillId="9" borderId="2" xfId="0" applyFill="1" applyBorder="1" applyAlignment="1" applyProtection="1">
      <alignment horizontal="centerContinuous" vertical="center"/>
      <protection locked="0"/>
    </xf>
    <xf numFmtId="0" fontId="0" fillId="9" borderId="3" xfId="0" applyFill="1" applyBorder="1" applyAlignment="1" applyProtection="1">
      <alignment horizontal="centerContinuous" vertical="center"/>
      <protection locked="0"/>
    </xf>
    <xf numFmtId="0" fontId="2" fillId="13" borderId="13" xfId="0" applyFont="1" applyFill="1" applyBorder="1" applyAlignment="1">
      <alignment horizontal="center" vertical="center" wrapText="1"/>
    </xf>
    <xf numFmtId="1" fontId="0" fillId="5" borderId="4" xfId="0" applyNumberFormat="1" applyFill="1" applyBorder="1"/>
    <xf numFmtId="9" fontId="22" fillId="8" borderId="4" xfId="1" applyFont="1" applyFill="1" applyBorder="1" applyAlignment="1" applyProtection="1">
      <alignment horizontal="center" vertical="center" wrapText="1"/>
    </xf>
    <xf numFmtId="0" fontId="0" fillId="9" borderId="4" xfId="0" applyFill="1" applyBorder="1" applyProtection="1">
      <protection locked="0"/>
    </xf>
    <xf numFmtId="0" fontId="0" fillId="5" borderId="0" xfId="0" applyFill="1" applyAlignment="1">
      <alignment horizontal="left" vertical="center"/>
    </xf>
    <xf numFmtId="44" fontId="0" fillId="9" borderId="4" xfId="0" applyNumberFormat="1" applyFill="1" applyBorder="1" applyAlignment="1" applyProtection="1">
      <alignment horizontal="center" vertical="center" wrapText="1"/>
      <protection locked="0"/>
    </xf>
    <xf numFmtId="1" fontId="0" fillId="9" borderId="4" xfId="0" applyNumberFormat="1" applyFill="1" applyBorder="1" applyAlignment="1" applyProtection="1">
      <alignment horizontal="center" vertical="center" wrapText="1"/>
      <protection locked="0"/>
    </xf>
    <xf numFmtId="44" fontId="0" fillId="14" borderId="4" xfId="0" applyNumberFormat="1" applyFill="1" applyBorder="1" applyAlignment="1">
      <alignment horizontal="center" vertical="center" wrapText="1"/>
    </xf>
    <xf numFmtId="0" fontId="0" fillId="9" borderId="4" xfId="0" applyFill="1" applyBorder="1" applyAlignment="1" applyProtection="1">
      <alignment horizontal="center" vertical="center" wrapText="1"/>
      <protection locked="0"/>
    </xf>
    <xf numFmtId="9" fontId="10" fillId="7" borderId="4" xfId="1" applyFont="1" applyFill="1" applyBorder="1" applyAlignment="1" applyProtection="1">
      <alignment horizontal="center" vertical="center"/>
      <protection hidden="1"/>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9" fontId="0" fillId="14" borderId="4" xfId="1" applyFont="1" applyFill="1" applyBorder="1" applyAlignment="1" applyProtection="1">
      <alignment horizontal="center" vertical="center"/>
      <protection hidden="1"/>
    </xf>
    <xf numFmtId="0" fontId="22" fillId="8" borderId="4" xfId="5" applyFont="1" applyFill="1" applyBorder="1" applyAlignment="1" applyProtection="1">
      <alignment horizontal="center" vertical="center" wrapText="1"/>
      <protection hidden="1"/>
    </xf>
    <xf numFmtId="9" fontId="22" fillId="8" borderId="4" xfId="1" applyFont="1" applyFill="1" applyBorder="1" applyAlignment="1" applyProtection="1">
      <alignment horizontal="center" vertical="center" wrapText="1"/>
      <protection hidden="1"/>
    </xf>
    <xf numFmtId="3" fontId="22" fillId="8" borderId="4" xfId="5" applyNumberFormat="1" applyFont="1" applyFill="1" applyBorder="1" applyAlignment="1" applyProtection="1">
      <alignment horizontal="center" vertical="center" wrapText="1"/>
      <protection hidden="1"/>
    </xf>
    <xf numFmtId="167" fontId="22" fillId="8" borderId="4" xfId="4" applyNumberFormat="1" applyFont="1" applyFill="1" applyBorder="1" applyAlignment="1" applyProtection="1">
      <alignment horizontal="center" vertical="center" wrapText="1"/>
      <protection hidden="1"/>
    </xf>
    <xf numFmtId="0" fontId="11" fillId="6" borderId="4" xfId="0" applyFont="1" applyFill="1" applyBorder="1" applyAlignment="1" applyProtection="1">
      <alignment horizontal="center" vertical="center" wrapText="1"/>
      <protection hidden="1"/>
    </xf>
    <xf numFmtId="167" fontId="9" fillId="8" borderId="4" xfId="4" applyNumberFormat="1" applyFont="1" applyFill="1" applyBorder="1" applyAlignment="1" applyProtection="1">
      <alignment horizontal="center" vertical="center"/>
      <protection hidden="1"/>
    </xf>
    <xf numFmtId="9" fontId="9" fillId="8" borderId="4" xfId="1" applyFont="1" applyFill="1" applyBorder="1" applyAlignment="1" applyProtection="1">
      <alignment horizontal="center" vertical="center"/>
      <protection hidden="1"/>
    </xf>
    <xf numFmtId="0" fontId="2" fillId="5" borderId="4" xfId="0" applyFont="1" applyFill="1" applyBorder="1" applyAlignment="1" applyProtection="1">
      <alignment horizontal="center" vertical="center" wrapText="1"/>
      <protection hidden="1"/>
    </xf>
    <xf numFmtId="0" fontId="0" fillId="18" borderId="4" xfId="0" applyFill="1" applyBorder="1" applyAlignment="1">
      <alignment horizontal="center" vertical="center" wrapText="1"/>
    </xf>
    <xf numFmtId="0" fontId="0" fillId="18" borderId="4" xfId="0" applyFill="1" applyBorder="1" applyAlignment="1">
      <alignment horizontal="center" vertical="center"/>
    </xf>
    <xf numFmtId="7" fontId="9" fillId="8" borderId="4" xfId="4" applyNumberFormat="1" applyFont="1" applyFill="1" applyBorder="1" applyAlignment="1" applyProtection="1">
      <alignment horizontal="center" vertical="center"/>
      <protection hidden="1"/>
    </xf>
    <xf numFmtId="7" fontId="10" fillId="7" borderId="4" xfId="4" applyNumberFormat="1" applyFont="1" applyFill="1" applyBorder="1" applyAlignment="1" applyProtection="1">
      <alignment horizontal="center" vertical="center"/>
      <protection hidden="1"/>
    </xf>
    <xf numFmtId="7" fontId="9" fillId="8" borderId="4" xfId="4" applyNumberFormat="1" applyFont="1" applyFill="1" applyBorder="1" applyAlignment="1" applyProtection="1">
      <alignment horizontal="center" vertical="center" wrapText="1"/>
      <protection hidden="1"/>
    </xf>
    <xf numFmtId="7" fontId="14" fillId="7" borderId="4" xfId="4" applyNumberFormat="1" applyFont="1" applyFill="1" applyBorder="1" applyAlignment="1" applyProtection="1">
      <alignment horizontal="center" vertical="center"/>
      <protection hidden="1"/>
    </xf>
    <xf numFmtId="7" fontId="1" fillId="7" borderId="4" xfId="4" applyNumberFormat="1" applyFont="1" applyFill="1" applyBorder="1" applyAlignment="1" applyProtection="1">
      <alignment horizontal="center" vertical="center"/>
      <protection hidden="1"/>
    </xf>
    <xf numFmtId="7" fontId="0" fillId="8" borderId="4" xfId="4" applyNumberFormat="1" applyFont="1" applyFill="1" applyBorder="1" applyAlignment="1">
      <alignment horizontal="center" vertical="center"/>
    </xf>
    <xf numFmtId="7" fontId="2" fillId="7" borderId="4" xfId="4" applyNumberFormat="1" applyFont="1" applyFill="1" applyBorder="1" applyAlignment="1" applyProtection="1">
      <alignment horizontal="center" vertical="center"/>
      <protection hidden="1"/>
    </xf>
    <xf numFmtId="0" fontId="23" fillId="0" borderId="0" xfId="0" applyFont="1" applyAlignment="1">
      <alignment vertical="center"/>
    </xf>
    <xf numFmtId="3" fontId="22" fillId="9" borderId="4" xfId="5" applyNumberFormat="1" applyFont="1" applyFill="1" applyBorder="1" applyAlignment="1" applyProtection="1">
      <alignment horizontal="center" vertical="center" wrapText="1"/>
      <protection hidden="1"/>
    </xf>
    <xf numFmtId="0" fontId="2" fillId="12" borderId="11" xfId="0" applyFont="1" applyFill="1" applyBorder="1" applyAlignment="1" applyProtection="1">
      <alignment horizontal="center" vertical="center" wrapText="1"/>
      <protection hidden="1"/>
    </xf>
    <xf numFmtId="0" fontId="2" fillId="12" borderId="14" xfId="0" applyFont="1" applyFill="1" applyBorder="1" applyAlignment="1" applyProtection="1">
      <alignment horizontal="center" vertical="center" wrapText="1"/>
      <protection hidden="1"/>
    </xf>
    <xf numFmtId="0" fontId="9" fillId="2" borderId="1" xfId="0" applyFont="1" applyFill="1" applyBorder="1" applyAlignment="1">
      <alignment horizontal="center"/>
    </xf>
    <xf numFmtId="0" fontId="9" fillId="2" borderId="3" xfId="0" applyFont="1" applyFill="1" applyBorder="1" applyAlignment="1">
      <alignment horizontal="center"/>
    </xf>
    <xf numFmtId="0" fontId="4" fillId="5" borderId="0" xfId="0" applyFont="1" applyFill="1" applyAlignment="1">
      <alignment horizontal="left"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0" xfId="0" applyFont="1" applyFill="1" applyAlignment="1">
      <alignment horizontal="center" vertical="center"/>
    </xf>
    <xf numFmtId="0" fontId="4" fillId="5" borderId="15"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0" xfId="0" applyFont="1" applyFill="1" applyBorder="1" applyAlignment="1">
      <alignment horizontal="center" vertical="center"/>
    </xf>
    <xf numFmtId="0" fontId="26" fillId="19" borderId="0" xfId="0" applyFont="1" applyFill="1" applyAlignment="1">
      <alignment horizontal="center"/>
    </xf>
    <xf numFmtId="0" fontId="5" fillId="17" borderId="5" xfId="0" applyFont="1" applyFill="1" applyBorder="1" applyAlignment="1">
      <alignment horizontal="center" vertical="center"/>
    </xf>
    <xf numFmtId="0" fontId="5" fillId="17" borderId="6" xfId="0" applyFont="1" applyFill="1" applyBorder="1" applyAlignment="1">
      <alignment horizontal="center" vertical="center"/>
    </xf>
    <xf numFmtId="0" fontId="5" fillId="17" borderId="7" xfId="0" applyFont="1" applyFill="1" applyBorder="1" applyAlignment="1">
      <alignment horizontal="center" vertical="center"/>
    </xf>
    <xf numFmtId="0" fontId="5" fillId="17" borderId="8" xfId="0" applyFont="1" applyFill="1" applyBorder="1" applyAlignment="1">
      <alignment horizontal="center" vertical="center"/>
    </xf>
    <xf numFmtId="0" fontId="5" fillId="17" borderId="9" xfId="0" applyFont="1" applyFill="1" applyBorder="1" applyAlignment="1">
      <alignment horizontal="center" vertical="center"/>
    </xf>
    <xf numFmtId="0" fontId="5" fillId="17" borderId="10" xfId="0" applyFont="1" applyFill="1" applyBorder="1" applyAlignment="1">
      <alignment horizontal="center" vertical="center"/>
    </xf>
    <xf numFmtId="0" fontId="0" fillId="5" borderId="18" xfId="0" applyFill="1" applyBorder="1" applyAlignment="1">
      <alignment horizontal="left" vertical="top" wrapText="1"/>
    </xf>
    <xf numFmtId="0" fontId="0" fillId="5" borderId="19" xfId="0" applyFill="1" applyBorder="1" applyAlignment="1">
      <alignment horizontal="left" vertical="top" wrapText="1"/>
    </xf>
    <xf numFmtId="0" fontId="0" fillId="5" borderId="20" xfId="0" applyFill="1" applyBorder="1" applyAlignment="1">
      <alignment horizontal="left" vertical="top" wrapText="1"/>
    </xf>
    <xf numFmtId="0" fontId="0" fillId="5" borderId="21" xfId="0" applyFill="1" applyBorder="1" applyAlignment="1">
      <alignment horizontal="left" vertical="top" wrapText="1"/>
    </xf>
    <xf numFmtId="0" fontId="0" fillId="5" borderId="22" xfId="0" applyFill="1" applyBorder="1" applyAlignment="1">
      <alignment horizontal="left" vertical="top" wrapText="1"/>
    </xf>
    <xf numFmtId="0" fontId="0" fillId="5" borderId="23" xfId="0" applyFill="1" applyBorder="1" applyAlignment="1">
      <alignment horizontal="left" vertical="top" wrapText="1"/>
    </xf>
    <xf numFmtId="0" fontId="0" fillId="5" borderId="5" xfId="0" applyFill="1" applyBorder="1" applyAlignment="1">
      <alignment horizontal="left" vertical="top"/>
    </xf>
    <xf numFmtId="0" fontId="0" fillId="5" borderId="6" xfId="0" applyFill="1" applyBorder="1" applyAlignment="1">
      <alignment horizontal="left" vertical="top"/>
    </xf>
    <xf numFmtId="0" fontId="0" fillId="5" borderId="7" xfId="0" applyFill="1" applyBorder="1" applyAlignment="1">
      <alignment horizontal="left" vertical="top"/>
    </xf>
    <xf numFmtId="0" fontId="0" fillId="5" borderId="16" xfId="0" applyFill="1" applyBorder="1" applyAlignment="1">
      <alignment horizontal="left" vertical="top"/>
    </xf>
    <xf numFmtId="0" fontId="0" fillId="5" borderId="0" xfId="0" applyFill="1" applyAlignment="1">
      <alignment horizontal="left" vertical="top"/>
    </xf>
    <xf numFmtId="0" fontId="0" fillId="5" borderId="15" xfId="0" applyFill="1" applyBorder="1" applyAlignment="1">
      <alignment horizontal="left" vertical="top"/>
    </xf>
    <xf numFmtId="0" fontId="0" fillId="5" borderId="8" xfId="0" applyFill="1" applyBorder="1" applyAlignment="1">
      <alignment horizontal="left" vertical="top"/>
    </xf>
    <xf numFmtId="0" fontId="0" fillId="5" borderId="9" xfId="0" applyFill="1" applyBorder="1" applyAlignment="1">
      <alignment horizontal="left" vertical="top"/>
    </xf>
    <xf numFmtId="0" fontId="0" fillId="5" borderId="10" xfId="0" applyFill="1" applyBorder="1" applyAlignment="1">
      <alignment horizontal="left" vertical="top"/>
    </xf>
    <xf numFmtId="0" fontId="5" fillId="3" borderId="0" xfId="0" applyFont="1" applyFill="1" applyAlignment="1">
      <alignment horizontal="center" vertical="center"/>
    </xf>
    <xf numFmtId="0" fontId="0" fillId="5" borderId="5" xfId="0" applyFill="1" applyBorder="1" applyAlignment="1">
      <alignment vertical="top" wrapText="1"/>
    </xf>
    <xf numFmtId="0" fontId="0" fillId="5" borderId="6" xfId="0" applyFill="1" applyBorder="1" applyAlignment="1">
      <alignment vertical="top" wrapText="1"/>
    </xf>
    <xf numFmtId="0" fontId="0" fillId="5" borderId="7" xfId="0" applyFill="1" applyBorder="1" applyAlignment="1">
      <alignment vertical="top" wrapText="1"/>
    </xf>
    <xf numFmtId="0" fontId="0" fillId="5" borderId="8" xfId="0" applyFill="1" applyBorder="1" applyAlignment="1">
      <alignment vertical="top" wrapText="1"/>
    </xf>
    <xf numFmtId="0" fontId="0" fillId="5" borderId="9" xfId="0" applyFill="1" applyBorder="1" applyAlignment="1">
      <alignment vertical="top" wrapText="1"/>
    </xf>
    <xf numFmtId="0" fontId="0" fillId="5" borderId="10" xfId="0" applyFill="1" applyBorder="1" applyAlignment="1">
      <alignment vertical="top" wrapText="1"/>
    </xf>
    <xf numFmtId="0" fontId="2" fillId="13" borderId="1" xfId="0" applyFont="1" applyFill="1" applyBorder="1" applyAlignment="1" applyProtection="1">
      <alignment horizontal="center" vertical="center" wrapText="1"/>
      <protection hidden="1"/>
    </xf>
    <xf numFmtId="0" fontId="2" fillId="13" borderId="2" xfId="0" applyFont="1" applyFill="1" applyBorder="1" applyAlignment="1" applyProtection="1">
      <alignment horizontal="center" vertical="center" wrapText="1"/>
      <protection hidden="1"/>
    </xf>
    <xf numFmtId="0" fontId="2" fillId="13" borderId="3" xfId="0" applyFont="1" applyFill="1" applyBorder="1" applyAlignment="1" applyProtection="1">
      <alignment horizontal="center" vertical="center" wrapText="1"/>
      <protection hidden="1"/>
    </xf>
    <xf numFmtId="0" fontId="13" fillId="9" borderId="12" xfId="0" applyFont="1" applyFill="1" applyBorder="1" applyAlignment="1">
      <alignment horizontal="left" vertical="top" wrapText="1"/>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0" fontId="18" fillId="5" borderId="1" xfId="0" applyFont="1" applyFill="1" applyBorder="1" applyAlignment="1" applyProtection="1">
      <alignment horizontal="left" vertical="center" wrapText="1"/>
      <protection hidden="1"/>
    </xf>
    <xf numFmtId="0" fontId="18" fillId="5" borderId="3" xfId="0" applyFont="1" applyFill="1" applyBorder="1" applyAlignment="1" applyProtection="1">
      <alignment horizontal="left" vertical="center" wrapText="1"/>
      <protection hidden="1"/>
    </xf>
    <xf numFmtId="0" fontId="18" fillId="5" borderId="4" xfId="0" applyFont="1" applyFill="1" applyBorder="1" applyAlignment="1" applyProtection="1">
      <alignment horizontal="center" vertical="center" wrapText="1"/>
      <protection hidden="1"/>
    </xf>
    <xf numFmtId="0" fontId="2" fillId="13" borderId="4" xfId="0" applyFont="1" applyFill="1" applyBorder="1" applyAlignment="1" applyProtection="1">
      <alignment horizontal="center" vertical="center" wrapText="1"/>
      <protection hidden="1"/>
    </xf>
    <xf numFmtId="0" fontId="21" fillId="13" borderId="1" xfId="0" applyFont="1" applyFill="1" applyBorder="1" applyAlignment="1" applyProtection="1">
      <alignment horizontal="center" vertical="center" wrapText="1"/>
      <protection hidden="1"/>
    </xf>
    <xf numFmtId="0" fontId="21" fillId="13" borderId="2" xfId="0" applyFont="1" applyFill="1" applyBorder="1" applyAlignment="1" applyProtection="1">
      <alignment horizontal="center" vertical="center" wrapText="1"/>
      <protection hidden="1"/>
    </xf>
    <xf numFmtId="0" fontId="21" fillId="13" borderId="3" xfId="0" applyFont="1" applyFill="1" applyBorder="1" applyAlignment="1" applyProtection="1">
      <alignment horizontal="center" vertical="center" wrapText="1"/>
      <protection hidden="1"/>
    </xf>
    <xf numFmtId="0" fontId="18" fillId="5" borderId="17" xfId="0" applyFont="1" applyFill="1" applyBorder="1" applyAlignment="1" applyProtection="1">
      <alignment horizontal="left" vertical="center" wrapText="1"/>
      <protection hidden="1"/>
    </xf>
    <xf numFmtId="0" fontId="18" fillId="5" borderId="4" xfId="0" applyFont="1" applyFill="1" applyBorder="1" applyAlignment="1" applyProtection="1">
      <alignment horizontal="left" vertical="center" wrapText="1"/>
      <protection hidden="1"/>
    </xf>
    <xf numFmtId="0" fontId="0" fillId="12" borderId="13" xfId="0" applyFill="1" applyBorder="1" applyAlignment="1">
      <alignment horizontal="center" vertical="center" wrapText="1"/>
    </xf>
    <xf numFmtId="0" fontId="0" fillId="12" borderId="11" xfId="0" applyFill="1" applyBorder="1" applyAlignment="1">
      <alignment horizontal="center" vertical="center" wrapText="1"/>
    </xf>
    <xf numFmtId="0" fontId="0" fillId="5" borderId="1" xfId="0" applyFill="1" applyBorder="1" applyAlignment="1">
      <alignment horizontal="center" vertical="center" wrapText="1"/>
    </xf>
    <xf numFmtId="0" fontId="0" fillId="5" borderId="2" xfId="0" applyFill="1" applyBorder="1" applyAlignment="1">
      <alignment horizontal="center" vertical="center" wrapText="1"/>
    </xf>
    <xf numFmtId="0" fontId="10" fillId="12" borderId="4" xfId="0" applyFont="1" applyFill="1" applyBorder="1" applyAlignment="1" applyProtection="1">
      <alignment horizontal="center" vertical="center" wrapText="1"/>
      <protection hidden="1"/>
    </xf>
    <xf numFmtId="0" fontId="20" fillId="13" borderId="4" xfId="0" applyFont="1" applyFill="1" applyBorder="1" applyAlignment="1" applyProtection="1">
      <alignment horizontal="center" vertical="center" wrapText="1"/>
      <protection hidden="1"/>
    </xf>
    <xf numFmtId="0" fontId="0" fillId="5" borderId="4" xfId="0" applyFill="1" applyBorder="1" applyAlignment="1">
      <alignment horizontal="center" vertical="center"/>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2" fillId="13" borderId="1" xfId="0" applyFont="1" applyFill="1" applyBorder="1" applyAlignment="1">
      <alignment horizontal="center" vertical="center"/>
    </xf>
    <xf numFmtId="0" fontId="2" fillId="13" borderId="2" xfId="0" applyFont="1" applyFill="1" applyBorder="1" applyAlignment="1">
      <alignment horizontal="center" vertical="center"/>
    </xf>
    <xf numFmtId="0" fontId="2" fillId="13" borderId="3" xfId="0" applyFont="1" applyFill="1" applyBorder="1" applyAlignment="1">
      <alignment horizontal="center" vertical="center"/>
    </xf>
    <xf numFmtId="44" fontId="0" fillId="9" borderId="1" xfId="0" applyNumberFormat="1" applyFill="1" applyBorder="1" applyAlignment="1" applyProtection="1">
      <alignment horizontal="center" vertical="center"/>
      <protection locked="0"/>
    </xf>
    <xf numFmtId="44" fontId="0" fillId="9" borderId="3" xfId="0" applyNumberFormat="1" applyFill="1" applyBorder="1" applyAlignment="1" applyProtection="1">
      <alignment horizontal="center" vertical="center"/>
      <protection locked="0"/>
    </xf>
    <xf numFmtId="44" fontId="10" fillId="7" borderId="16" xfId="0" applyNumberFormat="1" applyFont="1" applyFill="1" applyBorder="1" applyAlignment="1" applyProtection="1">
      <alignment horizontal="center" vertical="center"/>
      <protection hidden="1"/>
    </xf>
    <xf numFmtId="44" fontId="10" fillId="7" borderId="15" xfId="0" applyNumberFormat="1" applyFont="1" applyFill="1" applyBorder="1" applyAlignment="1" applyProtection="1">
      <alignment horizontal="center" vertical="center"/>
      <protection hidden="1"/>
    </xf>
    <xf numFmtId="44" fontId="14" fillId="7" borderId="4" xfId="0" applyNumberFormat="1" applyFont="1" applyFill="1" applyBorder="1" applyAlignment="1" applyProtection="1">
      <alignment horizontal="center" vertical="center"/>
      <protection hidden="1"/>
    </xf>
    <xf numFmtId="0" fontId="2" fillId="12" borderId="4" xfId="0" applyFont="1" applyFill="1" applyBorder="1" applyAlignment="1">
      <alignment horizontal="center"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0" fillId="5" borderId="4" xfId="0" applyFill="1" applyBorder="1" applyAlignment="1">
      <alignment horizontal="left" vertical="top" wrapText="1"/>
    </xf>
    <xf numFmtId="0" fontId="2" fillId="10" borderId="1"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2" borderId="3" xfId="0" applyFont="1" applyFill="1" applyBorder="1" applyAlignment="1">
      <alignment horizontal="center" vertical="center" wrapText="1"/>
    </xf>
    <xf numFmtId="0" fontId="18" fillId="15" borderId="13" xfId="0" applyFont="1" applyFill="1" applyBorder="1" applyAlignment="1">
      <alignment horizontal="center" vertical="center" wrapText="1"/>
    </xf>
    <xf numFmtId="0" fontId="18" fillId="15" borderId="11" xfId="0" applyFont="1" applyFill="1" applyBorder="1" applyAlignment="1">
      <alignment horizontal="center" vertical="center" wrapText="1"/>
    </xf>
    <xf numFmtId="49" fontId="10" fillId="9" borderId="5" xfId="0" applyNumberFormat="1" applyFont="1" applyFill="1" applyBorder="1" applyAlignment="1" applyProtection="1">
      <alignment horizontal="center" vertical="center" wrapText="1"/>
      <protection locked="0"/>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10" xfId="0" applyNumberFormat="1" applyFont="1" applyFill="1" applyBorder="1" applyAlignment="1" applyProtection="1">
      <alignment horizontal="center" vertical="center" wrapText="1"/>
      <protection locked="0"/>
    </xf>
    <xf numFmtId="0" fontId="19" fillId="15" borderId="1" xfId="0" applyFont="1" applyFill="1" applyBorder="1" applyAlignment="1">
      <alignment horizontal="center" vertical="center" wrapText="1"/>
    </xf>
    <xf numFmtId="0" fontId="19" fillId="15" borderId="3" xfId="0" applyFont="1" applyFill="1" applyBorder="1" applyAlignment="1">
      <alignment horizontal="center" vertical="center" wrapText="1"/>
    </xf>
    <xf numFmtId="0" fontId="2" fillId="5" borderId="13" xfId="0" applyFont="1" applyFill="1" applyBorder="1" applyAlignment="1" applyProtection="1">
      <alignment horizontal="center" vertical="center" wrapText="1"/>
      <protection hidden="1"/>
    </xf>
    <xf numFmtId="0" fontId="2" fillId="5" borderId="11" xfId="0" applyFont="1" applyFill="1" applyBorder="1" applyAlignment="1" applyProtection="1">
      <alignment horizontal="center" vertical="center" wrapText="1"/>
      <protection hidden="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12" borderId="13" xfId="0" applyFill="1" applyBorder="1" applyAlignment="1">
      <alignment horizontal="center" vertical="center"/>
    </xf>
    <xf numFmtId="0" fontId="0" fillId="12" borderId="11" xfId="0" applyFill="1" applyBorder="1" applyAlignment="1">
      <alignment horizontal="center" vertical="center"/>
    </xf>
    <xf numFmtId="0" fontId="13" fillId="9" borderId="12" xfId="0" applyFont="1" applyFill="1" applyBorder="1" applyAlignment="1">
      <alignment horizontal="left" vertical="center" wrapText="1"/>
    </xf>
    <xf numFmtId="44" fontId="0" fillId="7" borderId="4" xfId="0" applyNumberFormat="1" applyFill="1" applyBorder="1" applyAlignment="1" applyProtection="1">
      <alignment horizontal="center" vertical="center"/>
      <protection hidden="1"/>
    </xf>
    <xf numFmtId="44" fontId="2" fillId="7" borderId="4" xfId="0" applyNumberFormat="1" applyFont="1" applyFill="1" applyBorder="1" applyAlignment="1" applyProtection="1">
      <alignment horizontal="center" vertical="center"/>
      <protection hidden="1"/>
    </xf>
    <xf numFmtId="0" fontId="19" fillId="5" borderId="4" xfId="0" applyFont="1" applyFill="1" applyBorder="1" applyAlignment="1" applyProtection="1">
      <alignment horizontal="left" vertical="center" wrapText="1"/>
      <protection hidden="1"/>
    </xf>
    <xf numFmtId="0" fontId="19" fillId="5" borderId="4" xfId="0" applyFont="1" applyFill="1" applyBorder="1" applyAlignment="1" applyProtection="1">
      <alignment vertical="center" wrapText="1"/>
      <protection hidden="1"/>
    </xf>
    <xf numFmtId="0" fontId="19" fillId="5" borderId="1" xfId="0" applyFont="1" applyFill="1" applyBorder="1" applyAlignment="1" applyProtection="1">
      <alignment vertical="center" wrapText="1"/>
      <protection hidden="1"/>
    </xf>
    <xf numFmtId="0" fontId="19" fillId="5" borderId="3" xfId="0" applyFont="1" applyFill="1" applyBorder="1" applyAlignment="1" applyProtection="1">
      <alignment vertical="center" wrapText="1"/>
      <protection hidden="1"/>
    </xf>
    <xf numFmtId="0" fontId="14" fillId="0" borderId="0" xfId="0" applyFont="1" applyAlignment="1">
      <alignment horizontal="left" vertical="top" wrapText="1"/>
    </xf>
  </cellXfs>
  <cellStyles count="7">
    <cellStyle name="Hipervínculo" xfId="2" builtinId="8"/>
    <cellStyle name="Millares" xfId="4" builtinId="3"/>
    <cellStyle name="Moneda 2" xfId="6" xr:uid="{00000000-0005-0000-0000-000003000000}"/>
    <cellStyle name="Normal" xfId="0" builtinId="0"/>
    <cellStyle name="Normal 2" xfId="3" xr:uid="{00000000-0005-0000-0000-000005000000}"/>
    <cellStyle name="Normal 4" xfId="5" xr:uid="{00000000-0005-0000-0000-000006000000}"/>
    <cellStyle name="Porcentaje" xfId="1" builtinId="5"/>
  </cellStyles>
  <dxfs count="10">
    <dxf>
      <fill>
        <patternFill>
          <bgColor rgb="FFA9D08E"/>
        </patternFill>
      </fill>
    </dxf>
    <dxf>
      <fill>
        <patternFill>
          <bgColor rgb="FFC00000"/>
        </patternFill>
      </fill>
    </dxf>
    <dxf>
      <fill>
        <patternFill>
          <bgColor rgb="FFA9D08E"/>
        </patternFill>
      </fill>
    </dxf>
    <dxf>
      <fill>
        <patternFill>
          <bgColor rgb="FFC00000"/>
        </patternFill>
      </fill>
    </dxf>
    <dxf>
      <fill>
        <patternFill>
          <bgColor rgb="FFC00000"/>
        </patternFill>
      </fill>
    </dxf>
    <dxf>
      <fill>
        <patternFill>
          <bgColor theme="9" tint="0.39994506668294322"/>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F2CC"/>
      <color rgb="FFFCE4D6"/>
      <color rgb="FFD9D9D9"/>
      <color rgb="FFC00000"/>
      <color rgb="FFA9D08E"/>
      <color rgb="FFE2EFDA"/>
      <color rgb="FFDDEBF7"/>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10437</xdr:colOff>
      <xdr:row>1</xdr:row>
      <xdr:rowOff>128079</xdr:rowOff>
    </xdr:from>
    <xdr:to>
      <xdr:col>5</xdr:col>
      <xdr:colOff>163285</xdr:colOff>
      <xdr:row>5</xdr:row>
      <xdr:rowOff>28809</xdr:rowOff>
    </xdr:to>
    <xdr:pic>
      <xdr:nvPicPr>
        <xdr:cNvPr id="6" name="Imagen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3366" y="309508"/>
          <a:ext cx="4325705" cy="6264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638419</xdr:colOff>
      <xdr:row>0</xdr:row>
      <xdr:rowOff>100853</xdr:rowOff>
    </xdr:from>
    <xdr:to>
      <xdr:col>27</xdr:col>
      <xdr:colOff>707752</xdr:colOff>
      <xdr:row>5</xdr:row>
      <xdr:rowOff>63729</xdr:rowOff>
    </xdr:to>
    <xdr:pic>
      <xdr:nvPicPr>
        <xdr:cNvPr id="4" name="Imagen 4" descr="Interfaz de usuario gráfica, Texto, Aplicación&#10;&#10;Descripción generada automáticamente">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69419" y="100853"/>
          <a:ext cx="1603306" cy="98294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2254698</xdr:colOff>
      <xdr:row>4</xdr:row>
      <xdr:rowOff>82158</xdr:rowOff>
    </xdr:to>
    <xdr:pic>
      <xdr:nvPicPr>
        <xdr:cNvPr id="3" name="Imagen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1300" y="184150"/>
          <a:ext cx="4324798" cy="6346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3</xdr:col>
      <xdr:colOff>343348</xdr:colOff>
      <xdr:row>5</xdr:row>
      <xdr:rowOff>82158</xdr:rowOff>
    </xdr:to>
    <xdr:pic>
      <xdr:nvPicPr>
        <xdr:cNvPr id="2" name="Imagen 4">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602177</xdr:colOff>
      <xdr:row>5</xdr:row>
      <xdr:rowOff>69324</xdr:rowOff>
    </xdr:to>
    <xdr:pic>
      <xdr:nvPicPr>
        <xdr:cNvPr id="2" name="Imagen 3">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3240602" cy="612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xdr:row>
      <xdr:rowOff>0</xdr:rowOff>
    </xdr:from>
    <xdr:to>
      <xdr:col>2</xdr:col>
      <xdr:colOff>1686373</xdr:colOff>
      <xdr:row>5</xdr:row>
      <xdr:rowOff>85333</xdr:rowOff>
    </xdr:to>
    <xdr:pic>
      <xdr:nvPicPr>
        <xdr:cNvPr id="3" name="Imagen 4">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xdr:colOff>
      <xdr:row>1</xdr:row>
      <xdr:rowOff>132715</xdr:rowOff>
    </xdr:from>
    <xdr:to>
      <xdr:col>2</xdr:col>
      <xdr:colOff>791024</xdr:colOff>
      <xdr:row>5</xdr:row>
      <xdr:rowOff>37073</xdr:rowOff>
    </xdr:to>
    <xdr:pic>
      <xdr:nvPicPr>
        <xdr:cNvPr id="3" name="Imagen 4">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1" y="31369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07341"/>
          <a:ext cx="3048000" cy="484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13691"/>
          <a:ext cx="492125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os%20Departamento/Ayudas%20PRTR/OM_Proyectos%20singulares/Plantillas/Volet%20financier_D&#233;penses%20BP%20TCO%20V&#233;hicules%20et%20bilan%20GES%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ae.es\marecote\Users\amarquezaltemir\AppData\Local\Microsoft\Windows\INetCache\Content.Outlook\JWDA4ROF\Anexo_Base%20de%20datos%20de%20cos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Cadre de dépôt Infrastructures"/>
      <sheetName val="Cadre de dépôt Usages"/>
      <sheetName val="Hypothèses"/>
      <sheetName val=" BP Infrastructures"/>
      <sheetName val="TCO Véhicules"/>
      <sheetName val="GES évités"/>
      <sheetName val="Sources"/>
      <sheetName val="Data validation"/>
      <sheetName val="Cadre_de_dépôt_Infrastructures"/>
      <sheetName val="Cadre_de_dépôt_Usages"/>
      <sheetName val="_BP_Infrastructures"/>
      <sheetName val="TCO_Véhicules"/>
      <sheetName val="GES_évités"/>
    </sheetNames>
    <sheetDataSet>
      <sheetData sheetId="0"/>
      <sheetData sheetId="1"/>
      <sheetData sheetId="2"/>
      <sheetData sheetId="3"/>
      <sheetData sheetId="4"/>
      <sheetData sheetId="5"/>
      <sheetData sheetId="6"/>
      <sheetData sheetId="7">
        <row r="53">
          <cell r="B53" t="str">
            <v>VUL de PTAC &lt;2,5t  (fourgonnette)</v>
          </cell>
          <cell r="C53">
            <v>15.520000000000001</v>
          </cell>
          <cell r="D53">
            <v>6.1</v>
          </cell>
          <cell r="E53">
            <v>0.74</v>
          </cell>
        </row>
        <row r="54">
          <cell r="B54" t="str">
            <v>VUL de PTAC &gt;2,5t (fourgon)</v>
          </cell>
          <cell r="C54">
            <v>11.074285714285713</v>
          </cell>
          <cell r="D54">
            <v>12.1</v>
          </cell>
          <cell r="E54">
            <v>1.2</v>
          </cell>
        </row>
        <row r="55">
          <cell r="B55" t="str">
            <v>Bus standard (12 m)</v>
          </cell>
          <cell r="C55">
            <v>0</v>
          </cell>
          <cell r="D55">
            <v>40</v>
          </cell>
          <cell r="E55">
            <v>9</v>
          </cell>
        </row>
        <row r="56">
          <cell r="B56" t="str">
            <v>Bus articulé (18 m)</v>
          </cell>
          <cell r="C56">
            <v>0</v>
          </cell>
          <cell r="D56">
            <v>50</v>
          </cell>
          <cell r="E56">
            <v>0</v>
          </cell>
        </row>
        <row r="57">
          <cell r="B57" t="str">
            <v>Autocar</v>
          </cell>
          <cell r="C57">
            <v>0</v>
          </cell>
          <cell r="D57">
            <v>30</v>
          </cell>
          <cell r="E57">
            <v>0</v>
          </cell>
        </row>
        <row r="58">
          <cell r="B58" t="str">
            <v>BOM</v>
          </cell>
          <cell r="C58">
            <v>0</v>
          </cell>
          <cell r="D58">
            <v>70</v>
          </cell>
          <cell r="E58">
            <v>0</v>
          </cell>
        </row>
        <row r="59">
          <cell r="B59" t="str">
            <v xml:space="preserve">Camion 5,5 t ou 7,5 t </v>
          </cell>
          <cell r="C59">
            <v>0</v>
          </cell>
          <cell r="D59">
            <v>0</v>
          </cell>
          <cell r="E59">
            <v>0</v>
          </cell>
        </row>
        <row r="60">
          <cell r="B60" t="str">
            <v>Camion 19 t</v>
          </cell>
          <cell r="C60">
            <v>0</v>
          </cell>
          <cell r="D60">
            <v>0</v>
          </cell>
          <cell r="E60">
            <v>0</v>
          </cell>
        </row>
        <row r="61">
          <cell r="B61" t="str">
            <v>Camion 44 t</v>
          </cell>
          <cell r="C61">
            <v>0</v>
          </cell>
          <cell r="D61">
            <v>0</v>
          </cell>
          <cell r="E61">
            <v>0</v>
          </cell>
        </row>
        <row r="62">
          <cell r="B62" t="str">
            <v>Autre</v>
          </cell>
          <cell r="C62">
            <v>0</v>
          </cell>
          <cell r="D62">
            <v>0</v>
          </cell>
          <cell r="E62">
            <v>0</v>
          </cell>
        </row>
      </sheetData>
      <sheetData sheetId="8" refreshError="1"/>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icaciones"/>
      <sheetName val="Naturaleza"/>
      <sheetName val="Colaboración"/>
      <sheetName val="Estructura del proyecto"/>
      <sheetName val="Base de costes"/>
      <sheetName val="Amortizaciones"/>
      <sheetName val="Descripción de costes"/>
      <sheetName val="Síntesis"/>
      <sheetName val="Ayuda prevista"/>
      <sheetName val="Sheet1"/>
      <sheetName val="Sheet2"/>
      <sheetName val="Sheet3"/>
      <sheetName val="Sheet4"/>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C84"/>
  <sheetViews>
    <sheetView tabSelected="1" zoomScale="70" zoomScaleNormal="70" workbookViewId="0">
      <selection activeCell="A35" sqref="A35:AA35"/>
    </sheetView>
  </sheetViews>
  <sheetFormatPr baseColWidth="10" defaultColWidth="10.7109375" defaultRowHeight="15" x14ac:dyDescent="0.25"/>
  <cols>
    <col min="1" max="1" width="3.5703125" style="10" customWidth="1"/>
    <col min="2" max="2" width="10.7109375" style="10"/>
    <col min="3" max="3" width="27.42578125" style="10" bestFit="1" customWidth="1"/>
    <col min="4" max="19" width="10.7109375" style="10"/>
    <col min="20" max="20" width="24.140625" style="10" bestFit="1" customWidth="1"/>
    <col min="21" max="16384" width="10.7109375" style="10"/>
  </cols>
  <sheetData>
    <row r="1" spans="1:29"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row>
    <row r="2" spans="1:29" x14ac:dyDescent="0.25">
      <c r="A2" s="3"/>
      <c r="B2" s="3"/>
      <c r="C2" s="3"/>
      <c r="D2" s="3"/>
      <c r="E2" s="3"/>
      <c r="F2" s="3"/>
      <c r="G2" s="3"/>
      <c r="H2" s="3"/>
      <c r="I2" s="3"/>
      <c r="J2" s="3"/>
      <c r="K2" s="3"/>
      <c r="L2" s="3"/>
      <c r="M2" s="3"/>
      <c r="N2" s="3"/>
      <c r="O2" s="3"/>
      <c r="P2" s="3"/>
      <c r="Q2" s="3"/>
      <c r="R2" s="3"/>
      <c r="S2" s="3"/>
      <c r="T2" s="3"/>
      <c r="U2" s="3"/>
      <c r="V2" s="3"/>
      <c r="W2" s="3"/>
      <c r="X2" s="3"/>
      <c r="Y2" s="3"/>
      <c r="Z2" s="3"/>
      <c r="AA2" s="3"/>
      <c r="AB2" s="3"/>
      <c r="AC2" s="3"/>
    </row>
    <row r="3" spans="1:29" ht="23.25" x14ac:dyDescent="0.25">
      <c r="A3" s="3"/>
      <c r="B3" s="3"/>
      <c r="C3" s="3"/>
      <c r="D3" s="3"/>
      <c r="E3" s="3"/>
      <c r="F3" s="3"/>
      <c r="G3" s="3"/>
      <c r="H3" s="3"/>
      <c r="I3" s="3"/>
      <c r="J3" s="3"/>
      <c r="K3" s="3"/>
      <c r="L3" s="3"/>
      <c r="M3" s="3" t="s">
        <v>0</v>
      </c>
      <c r="N3" s="3"/>
      <c r="O3" s="79"/>
      <c r="P3" s="80"/>
      <c r="Q3" s="80"/>
      <c r="R3" s="81"/>
      <c r="S3" s="3"/>
      <c r="T3" s="112"/>
      <c r="U3" s="3"/>
      <c r="V3" s="3"/>
      <c r="W3" s="3"/>
      <c r="X3" s="3"/>
      <c r="Y3" s="3"/>
      <c r="Z3" s="3"/>
      <c r="AA3" s="3"/>
      <c r="AB3" s="3"/>
      <c r="AC3" s="3"/>
    </row>
    <row r="4" spans="1:29"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29"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row>
    <row r="6" spans="1:29"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row>
    <row r="7" spans="1:29"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row>
    <row r="8" spans="1:29" ht="21" x14ac:dyDescent="0.25">
      <c r="A8" s="4"/>
      <c r="B8" s="1" t="s">
        <v>1</v>
      </c>
      <c r="C8" s="1"/>
      <c r="D8" s="1"/>
      <c r="E8" s="1"/>
      <c r="F8" s="1"/>
      <c r="G8" s="1"/>
      <c r="H8" s="1"/>
      <c r="I8" s="1"/>
      <c r="J8" s="1"/>
      <c r="K8" s="1"/>
      <c r="L8" s="1"/>
      <c r="M8" s="1"/>
      <c r="N8" s="1"/>
      <c r="O8" s="1"/>
      <c r="P8" s="1"/>
      <c r="Q8" s="1"/>
      <c r="R8" s="1"/>
      <c r="S8" s="1"/>
      <c r="T8" s="1"/>
      <c r="U8" s="1"/>
      <c r="V8" s="1"/>
      <c r="W8" s="1"/>
      <c r="X8" s="1"/>
      <c r="Y8" s="1"/>
      <c r="Z8" s="1"/>
      <c r="AA8" s="1"/>
      <c r="AB8" s="1"/>
      <c r="AC8" s="4"/>
    </row>
    <row r="9" spans="1:29" ht="21" x14ac:dyDescent="0.25">
      <c r="A9" s="4"/>
      <c r="B9" s="5"/>
      <c r="C9" s="6"/>
      <c r="D9" s="6"/>
      <c r="E9" s="6"/>
      <c r="F9" s="6"/>
      <c r="G9" s="6"/>
      <c r="H9" s="6"/>
      <c r="I9" s="6"/>
      <c r="J9" s="6"/>
      <c r="K9" s="6"/>
      <c r="L9" s="6"/>
      <c r="M9" s="6"/>
      <c r="N9" s="6"/>
      <c r="O9" s="6"/>
      <c r="P9" s="6"/>
      <c r="Q9" s="6"/>
      <c r="R9" s="6"/>
      <c r="S9" s="6"/>
      <c r="T9" s="6"/>
      <c r="U9" s="6"/>
      <c r="V9" s="6"/>
      <c r="W9" s="6"/>
      <c r="X9" s="6"/>
      <c r="Y9" s="6"/>
      <c r="Z9" s="6"/>
      <c r="AA9" s="6"/>
      <c r="AB9" s="6"/>
      <c r="AC9" s="4"/>
    </row>
    <row r="10" spans="1:29" ht="21" x14ac:dyDescent="0.25">
      <c r="A10" s="4"/>
      <c r="B10" s="7" t="s">
        <v>2</v>
      </c>
      <c r="C10" s="6"/>
      <c r="D10" s="6"/>
      <c r="E10" s="6"/>
      <c r="F10" s="6"/>
      <c r="G10" s="6"/>
      <c r="H10" s="6"/>
      <c r="I10" s="6"/>
      <c r="J10" s="6"/>
      <c r="K10" s="6"/>
      <c r="L10" s="6"/>
      <c r="M10" s="6"/>
      <c r="N10" s="6"/>
      <c r="O10" s="6"/>
      <c r="P10" s="6"/>
      <c r="Q10" s="6"/>
      <c r="R10" s="6"/>
      <c r="S10" s="6"/>
      <c r="T10" s="6"/>
      <c r="U10" s="6"/>
      <c r="V10" s="6"/>
      <c r="W10" s="6"/>
      <c r="X10" s="6"/>
      <c r="Y10" s="6"/>
      <c r="Z10" s="6"/>
      <c r="AA10" s="6"/>
      <c r="AB10" s="6"/>
      <c r="AC10" s="4"/>
    </row>
    <row r="11" spans="1:29" ht="21" x14ac:dyDescent="0.25">
      <c r="A11" s="4"/>
      <c r="B11" s="6" t="s">
        <v>3</v>
      </c>
      <c r="C11" s="7" t="s">
        <v>234</v>
      </c>
      <c r="D11" s="6"/>
      <c r="E11" s="6"/>
      <c r="F11" s="6"/>
      <c r="G11" s="6"/>
      <c r="H11" s="6"/>
      <c r="I11" s="6"/>
      <c r="J11" s="6"/>
      <c r="K11" s="6"/>
      <c r="L11" s="6"/>
      <c r="M11" s="6"/>
      <c r="N11" s="6"/>
      <c r="O11" s="6"/>
      <c r="P11" s="6"/>
      <c r="Q11" s="6"/>
      <c r="R11" s="6"/>
      <c r="S11" s="6"/>
      <c r="T11" s="6"/>
      <c r="U11" s="6"/>
      <c r="V11" s="6"/>
      <c r="W11" s="6"/>
      <c r="X11" s="6"/>
      <c r="Y11" s="6"/>
      <c r="Z11" s="6"/>
      <c r="AA11" s="6"/>
      <c r="AB11" s="6"/>
      <c r="AC11" s="4"/>
    </row>
    <row r="12" spans="1:29" ht="21" x14ac:dyDescent="0.25">
      <c r="A12" s="4"/>
      <c r="B12" s="6" t="s">
        <v>4</v>
      </c>
      <c r="C12" s="7" t="s">
        <v>6</v>
      </c>
      <c r="D12" s="6"/>
      <c r="E12" s="6"/>
      <c r="F12" s="6"/>
      <c r="G12" s="6"/>
      <c r="H12" s="6"/>
      <c r="I12" s="6"/>
      <c r="J12" s="6"/>
      <c r="K12" s="6"/>
      <c r="L12" s="6"/>
      <c r="M12" s="6"/>
      <c r="N12" s="6"/>
      <c r="O12" s="6"/>
      <c r="P12" s="6"/>
      <c r="Q12" s="6"/>
      <c r="R12" s="6"/>
      <c r="S12" s="6"/>
      <c r="T12" s="6"/>
      <c r="U12" s="6"/>
      <c r="V12" s="6"/>
      <c r="W12" s="6"/>
      <c r="X12" s="6"/>
      <c r="Y12" s="6"/>
      <c r="Z12" s="6"/>
      <c r="AA12" s="6"/>
      <c r="AB12" s="6"/>
      <c r="AC12" s="4"/>
    </row>
    <row r="13" spans="1:29" ht="21" x14ac:dyDescent="0.25">
      <c r="A13" s="4"/>
      <c r="B13" s="6" t="s">
        <v>5</v>
      </c>
      <c r="C13" s="7" t="s">
        <v>246</v>
      </c>
      <c r="D13" s="6"/>
      <c r="E13" s="6"/>
      <c r="F13" s="6"/>
      <c r="G13" s="6"/>
      <c r="H13" s="6"/>
      <c r="I13" s="6"/>
      <c r="J13" s="6"/>
      <c r="K13" s="6"/>
      <c r="L13" s="6"/>
      <c r="M13" s="6"/>
      <c r="N13" s="6"/>
      <c r="O13" s="6"/>
      <c r="P13" s="6"/>
      <c r="Q13" s="6"/>
      <c r="R13" s="6"/>
      <c r="S13" s="6"/>
      <c r="T13" s="6"/>
      <c r="U13" s="6"/>
      <c r="V13" s="6"/>
      <c r="W13" s="6"/>
      <c r="X13" s="6"/>
      <c r="Y13" s="6"/>
      <c r="Z13" s="6"/>
      <c r="AA13" s="6"/>
      <c r="AB13" s="6"/>
      <c r="AC13" s="4"/>
    </row>
    <row r="14" spans="1:29" ht="21" x14ac:dyDescent="0.25">
      <c r="A14" s="4"/>
      <c r="B14" s="6" t="s">
        <v>7</v>
      </c>
      <c r="C14" s="7" t="s">
        <v>235</v>
      </c>
      <c r="D14" s="6"/>
      <c r="E14" s="6"/>
      <c r="F14" s="6"/>
      <c r="G14" s="6"/>
      <c r="H14" s="6"/>
      <c r="I14" s="6"/>
      <c r="J14" s="6"/>
      <c r="K14" s="6"/>
      <c r="L14" s="6"/>
      <c r="M14" s="6"/>
      <c r="N14" s="6"/>
      <c r="O14" s="6"/>
      <c r="P14" s="6"/>
      <c r="Q14" s="6"/>
      <c r="R14" s="6"/>
      <c r="S14" s="6"/>
      <c r="T14" s="6"/>
      <c r="U14" s="6"/>
      <c r="V14" s="6"/>
      <c r="W14" s="6"/>
      <c r="X14" s="6"/>
      <c r="Y14" s="6"/>
      <c r="Z14" s="6"/>
      <c r="AA14" s="6"/>
      <c r="AB14" s="6"/>
      <c r="AC14" s="4"/>
    </row>
    <row r="15" spans="1:29" ht="21" x14ac:dyDescent="0.25">
      <c r="A15" s="4"/>
      <c r="B15" s="6"/>
      <c r="C15" s="8"/>
      <c r="D15" s="6"/>
      <c r="E15" s="6"/>
      <c r="F15" s="6"/>
      <c r="G15" s="6"/>
      <c r="H15" s="6"/>
      <c r="I15" s="6"/>
      <c r="J15" s="6"/>
      <c r="K15" s="6"/>
      <c r="L15" s="6"/>
      <c r="M15" s="6"/>
      <c r="N15" s="6"/>
      <c r="O15" s="6"/>
      <c r="P15" s="6"/>
      <c r="Q15" s="6"/>
      <c r="R15" s="6"/>
      <c r="S15" s="6"/>
      <c r="T15" s="6"/>
      <c r="U15" s="6"/>
      <c r="V15" s="6"/>
      <c r="W15" s="6"/>
      <c r="X15" s="6"/>
      <c r="Y15" s="6"/>
      <c r="Z15" s="6"/>
      <c r="AA15" s="6"/>
      <c r="AB15" s="6"/>
      <c r="AC15" s="4"/>
    </row>
    <row r="16" spans="1:29" ht="21" x14ac:dyDescent="0.25">
      <c r="A16" s="4"/>
      <c r="B16" s="1" t="s">
        <v>8</v>
      </c>
      <c r="C16" s="1"/>
      <c r="D16" s="1"/>
      <c r="E16" s="1"/>
      <c r="F16" s="1"/>
      <c r="G16" s="1"/>
      <c r="H16" s="1"/>
      <c r="I16" s="1"/>
      <c r="J16" s="1"/>
      <c r="K16" s="1"/>
      <c r="L16" s="1"/>
      <c r="M16" s="1"/>
      <c r="N16" s="1"/>
      <c r="O16" s="1"/>
      <c r="P16" s="1"/>
      <c r="Q16" s="1"/>
      <c r="R16" s="1"/>
      <c r="S16" s="1"/>
      <c r="T16" s="1"/>
      <c r="U16" s="1"/>
      <c r="V16" s="1"/>
      <c r="W16" s="1"/>
      <c r="X16" s="1"/>
      <c r="Y16" s="1"/>
      <c r="Z16" s="1"/>
      <c r="AA16" s="1"/>
      <c r="AB16" s="1"/>
      <c r="AC16" s="4"/>
    </row>
    <row r="17" spans="1:29" ht="21" x14ac:dyDescent="0.25">
      <c r="A17" s="4"/>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4"/>
    </row>
    <row r="18" spans="1:29" ht="21" x14ac:dyDescent="0.25">
      <c r="A18" s="4"/>
      <c r="B18" s="4" t="s">
        <v>9</v>
      </c>
      <c r="C18" s="9"/>
      <c r="D18" s="9"/>
      <c r="E18" s="9"/>
      <c r="F18" s="9"/>
      <c r="G18" s="9"/>
      <c r="H18" s="9"/>
      <c r="I18" s="9"/>
      <c r="J18" s="9"/>
      <c r="K18" s="9"/>
      <c r="L18" s="9"/>
      <c r="M18" s="9"/>
      <c r="N18" s="9"/>
      <c r="O18" s="9"/>
      <c r="P18" s="9"/>
      <c r="Q18" s="9"/>
      <c r="R18" s="9"/>
      <c r="S18" s="9"/>
      <c r="T18" s="9"/>
      <c r="U18" s="9"/>
      <c r="V18" s="9"/>
      <c r="W18" s="9"/>
      <c r="X18" s="9"/>
      <c r="Y18" s="9"/>
      <c r="Z18" s="9"/>
      <c r="AA18" s="9"/>
      <c r="AB18" s="9"/>
      <c r="AC18" s="4"/>
    </row>
    <row r="19" spans="1:29" ht="21" x14ac:dyDescent="0.25">
      <c r="A19" s="4"/>
      <c r="B19" s="5"/>
      <c r="C19" s="6"/>
      <c r="D19" s="6"/>
      <c r="E19" s="6"/>
      <c r="F19" s="6"/>
      <c r="G19" s="6"/>
      <c r="H19" s="6"/>
      <c r="I19" s="6"/>
      <c r="J19" s="6"/>
      <c r="K19" s="6"/>
      <c r="L19" s="6"/>
      <c r="M19" s="6"/>
      <c r="N19" s="6"/>
      <c r="O19" s="6"/>
      <c r="P19" s="4"/>
      <c r="Q19" s="4"/>
      <c r="R19" s="4"/>
      <c r="S19" s="4"/>
      <c r="T19" s="4"/>
      <c r="U19" s="4"/>
      <c r="V19" s="4"/>
      <c r="W19" s="4"/>
      <c r="X19" s="4"/>
      <c r="Y19" s="4"/>
      <c r="Z19" s="4"/>
      <c r="AA19" s="4"/>
      <c r="AB19" s="4"/>
      <c r="AC19" s="4"/>
    </row>
    <row r="21" spans="1:29" ht="18.75" x14ac:dyDescent="0.3">
      <c r="A21" s="11"/>
      <c r="B21" s="116" t="s">
        <v>10</v>
      </c>
      <c r="C21" s="117"/>
      <c r="G21" s="12"/>
      <c r="H21" s="12"/>
      <c r="I21" s="12"/>
      <c r="J21" s="12"/>
      <c r="K21" s="11"/>
      <c r="L21" s="11"/>
      <c r="N21" s="13"/>
      <c r="O21" s="13"/>
      <c r="P21" s="13"/>
      <c r="Q21" s="13"/>
      <c r="R21" s="13"/>
      <c r="S21" s="13"/>
      <c r="T21" s="13"/>
      <c r="U21" s="13"/>
      <c r="V21" s="13"/>
      <c r="W21" s="13"/>
      <c r="X21" s="13"/>
      <c r="Y21" s="13"/>
      <c r="Z21" s="13"/>
      <c r="AA21" s="13"/>
      <c r="AB21" s="13"/>
      <c r="AC21" s="13"/>
    </row>
    <row r="22" spans="1:29" ht="21" x14ac:dyDescent="0.25">
      <c r="A22" s="4"/>
      <c r="B22" s="7"/>
      <c r="C22" s="6"/>
      <c r="D22" s="6"/>
      <c r="E22" s="6"/>
      <c r="F22" s="6"/>
      <c r="G22" s="6"/>
      <c r="H22" s="6"/>
      <c r="I22" s="6"/>
      <c r="J22" s="6"/>
      <c r="K22" s="6"/>
      <c r="L22" s="6"/>
      <c r="M22" s="6"/>
      <c r="N22" s="6"/>
      <c r="O22" s="6"/>
      <c r="P22" s="6"/>
      <c r="Q22" s="6"/>
      <c r="R22" s="6"/>
      <c r="S22" s="6"/>
      <c r="T22" s="6"/>
      <c r="U22" s="6"/>
      <c r="V22" s="6"/>
      <c r="W22" s="6"/>
      <c r="X22" s="6"/>
      <c r="Y22" s="6"/>
      <c r="Z22" s="6"/>
      <c r="AA22" s="6"/>
      <c r="AB22" s="6"/>
      <c r="AC22" s="4"/>
    </row>
    <row r="23" spans="1:29" ht="21" x14ac:dyDescent="0.25">
      <c r="A23" s="2" t="s">
        <v>236</v>
      </c>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4"/>
    </row>
    <row r="24" spans="1:29" ht="21" x14ac:dyDescent="0.25">
      <c r="A24" s="5"/>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4"/>
    </row>
    <row r="25" spans="1:29" ht="21" x14ac:dyDescent="0.25">
      <c r="A25" s="118" t="s">
        <v>11</v>
      </c>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6"/>
      <c r="AC25" s="4"/>
    </row>
    <row r="26" spans="1:29" ht="21" x14ac:dyDescent="0.25">
      <c r="A26" s="118" t="s">
        <v>237</v>
      </c>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6"/>
      <c r="AC26" s="4"/>
    </row>
    <row r="27" spans="1:29" ht="21" x14ac:dyDescent="0.25">
      <c r="AB27" s="6"/>
      <c r="AC27" s="4"/>
    </row>
    <row r="28" spans="1:29" ht="21" x14ac:dyDescent="0.25">
      <c r="A28" s="2" t="s">
        <v>238</v>
      </c>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9" ht="21" x14ac:dyDescent="0.25">
      <c r="A29" s="5"/>
      <c r="B29" s="6"/>
      <c r="C29" s="6"/>
      <c r="D29" s="6"/>
      <c r="E29" s="6"/>
      <c r="F29" s="6"/>
      <c r="G29" s="6"/>
      <c r="H29" s="6"/>
      <c r="I29" s="6"/>
      <c r="J29" s="6"/>
      <c r="K29" s="6"/>
      <c r="L29" s="6"/>
      <c r="M29" s="6"/>
      <c r="N29" s="6"/>
      <c r="O29" s="6"/>
      <c r="P29" s="6"/>
      <c r="Q29" s="6"/>
      <c r="R29" s="6"/>
      <c r="S29" s="6"/>
      <c r="T29" s="6"/>
      <c r="U29" s="6"/>
      <c r="V29" s="6"/>
      <c r="W29" s="6"/>
      <c r="X29" s="6"/>
      <c r="Y29" s="6"/>
      <c r="Z29" s="6"/>
      <c r="AA29" s="6"/>
      <c r="AB29" s="6"/>
    </row>
    <row r="30" spans="1:29" ht="24" customHeight="1" x14ac:dyDescent="0.25">
      <c r="A30" s="118" t="s">
        <v>12</v>
      </c>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4"/>
    </row>
    <row r="32" spans="1:29" ht="21" x14ac:dyDescent="0.25">
      <c r="A32" s="2" t="s">
        <v>239</v>
      </c>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4"/>
    </row>
    <row r="33" spans="1:29" ht="21" x14ac:dyDescent="0.25">
      <c r="A33" s="5"/>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4"/>
    </row>
    <row r="34" spans="1:29" ht="21" x14ac:dyDescent="0.25">
      <c r="A34" s="118" t="s">
        <v>247</v>
      </c>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4"/>
      <c r="AC34" s="4"/>
    </row>
    <row r="35" spans="1:29" ht="21" x14ac:dyDescent="0.25">
      <c r="A35" s="118" t="s">
        <v>240</v>
      </c>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6"/>
      <c r="AC35" s="4"/>
    </row>
    <row r="38" spans="1:29" ht="21" x14ac:dyDescent="0.25">
      <c r="A38" s="2" t="s">
        <v>241</v>
      </c>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9" ht="21" x14ac:dyDescent="0.25">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4"/>
    </row>
    <row r="40" spans="1:29" ht="21" x14ac:dyDescent="0.25">
      <c r="A40" s="4" t="s">
        <v>242</v>
      </c>
      <c r="B40" s="4"/>
      <c r="C40" s="4"/>
      <c r="D40" s="4"/>
      <c r="E40" s="4"/>
      <c r="F40" s="4"/>
      <c r="G40" s="4"/>
      <c r="H40" s="4"/>
      <c r="I40" s="4"/>
      <c r="J40" s="4"/>
      <c r="K40" s="4"/>
      <c r="L40" s="4"/>
      <c r="M40" s="4"/>
      <c r="N40" s="4"/>
      <c r="O40" s="4"/>
      <c r="P40" s="4"/>
      <c r="Q40" s="4"/>
      <c r="R40" s="4"/>
      <c r="S40" s="4"/>
      <c r="T40" s="4"/>
      <c r="U40" s="4"/>
      <c r="V40" s="4"/>
      <c r="W40" s="4"/>
      <c r="X40" s="4"/>
      <c r="Y40" s="4"/>
      <c r="Z40" s="4"/>
      <c r="AA40" s="4"/>
    </row>
    <row r="42" spans="1:29" ht="21" x14ac:dyDescent="0.25">
      <c r="A42" s="7"/>
      <c r="B42" s="6"/>
      <c r="C42" s="6"/>
      <c r="D42" s="6"/>
      <c r="E42" s="6"/>
      <c r="F42" s="6"/>
      <c r="G42" s="6"/>
      <c r="H42" s="6"/>
      <c r="I42" s="6"/>
      <c r="J42" s="6"/>
      <c r="K42" s="6"/>
      <c r="L42" s="6"/>
      <c r="M42" s="6"/>
      <c r="N42" s="6"/>
      <c r="O42" s="6"/>
      <c r="P42" s="6"/>
      <c r="Q42" s="6"/>
    </row>
    <row r="43" spans="1:29" ht="21" x14ac:dyDescent="0.35">
      <c r="A43" s="128" t="s">
        <v>13</v>
      </c>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2"/>
    </row>
    <row r="45" spans="1:29" x14ac:dyDescent="0.25">
      <c r="B45" s="129" t="s">
        <v>14</v>
      </c>
      <c r="C45" s="130"/>
      <c r="D45" s="130"/>
      <c r="E45" s="130"/>
      <c r="F45" s="130"/>
      <c r="G45" s="130"/>
      <c r="H45" s="130"/>
      <c r="I45" s="130"/>
      <c r="J45" s="131"/>
      <c r="K45" s="129" t="s">
        <v>15</v>
      </c>
      <c r="L45" s="130"/>
      <c r="M45" s="130"/>
      <c r="N45" s="130"/>
      <c r="O45" s="130"/>
      <c r="P45" s="130"/>
      <c r="Q45" s="130"/>
      <c r="R45" s="130"/>
      <c r="S45" s="131"/>
      <c r="T45" s="129" t="s">
        <v>16</v>
      </c>
      <c r="U45" s="130"/>
      <c r="V45" s="130"/>
      <c r="W45" s="130"/>
      <c r="X45" s="130"/>
      <c r="Y45" s="130"/>
      <c r="Z45" s="130"/>
      <c r="AA45" s="130"/>
      <c r="AB45" s="131"/>
    </row>
    <row r="46" spans="1:29" x14ac:dyDescent="0.25">
      <c r="B46" s="132"/>
      <c r="C46" s="133"/>
      <c r="D46" s="133"/>
      <c r="E46" s="133"/>
      <c r="F46" s="133"/>
      <c r="G46" s="133"/>
      <c r="H46" s="133"/>
      <c r="I46" s="133"/>
      <c r="J46" s="134"/>
      <c r="K46" s="132"/>
      <c r="L46" s="133"/>
      <c r="M46" s="133"/>
      <c r="N46" s="133"/>
      <c r="O46" s="133"/>
      <c r="P46" s="133"/>
      <c r="Q46" s="133"/>
      <c r="R46" s="133"/>
      <c r="S46" s="134"/>
      <c r="T46" s="132"/>
      <c r="U46" s="133"/>
      <c r="V46" s="133"/>
      <c r="W46" s="133"/>
      <c r="X46" s="133"/>
      <c r="Y46" s="133"/>
      <c r="Z46" s="133"/>
      <c r="AA46" s="133"/>
      <c r="AB46" s="134"/>
    </row>
    <row r="47" spans="1:29" x14ac:dyDescent="0.25">
      <c r="B47" s="119" t="s">
        <v>17</v>
      </c>
      <c r="C47" s="120"/>
      <c r="D47" s="120"/>
      <c r="E47" s="120"/>
      <c r="F47" s="120"/>
      <c r="G47" s="120"/>
      <c r="H47" s="120"/>
      <c r="I47" s="120"/>
      <c r="J47" s="121"/>
      <c r="K47" s="119" t="s">
        <v>18</v>
      </c>
      <c r="L47" s="120"/>
      <c r="M47" s="120"/>
      <c r="N47" s="120"/>
      <c r="O47" s="120"/>
      <c r="P47" s="120"/>
      <c r="Q47" s="120"/>
      <c r="R47" s="120"/>
      <c r="S47" s="121"/>
      <c r="T47" s="119" t="s">
        <v>19</v>
      </c>
      <c r="U47" s="120"/>
      <c r="V47" s="120"/>
      <c r="W47" s="120"/>
      <c r="X47" s="120"/>
      <c r="Y47" s="120"/>
      <c r="Z47" s="120"/>
      <c r="AA47" s="120"/>
      <c r="AB47" s="121"/>
    </row>
    <row r="48" spans="1:29" x14ac:dyDescent="0.25">
      <c r="B48" s="122"/>
      <c r="C48" s="123"/>
      <c r="D48" s="123"/>
      <c r="E48" s="123"/>
      <c r="F48" s="123"/>
      <c r="G48" s="123"/>
      <c r="H48" s="123"/>
      <c r="I48" s="123"/>
      <c r="J48" s="124"/>
      <c r="K48" s="122"/>
      <c r="L48" s="123"/>
      <c r="M48" s="123"/>
      <c r="N48" s="123"/>
      <c r="O48" s="123"/>
      <c r="P48" s="123"/>
      <c r="Q48" s="123"/>
      <c r="R48" s="123"/>
      <c r="S48" s="124"/>
      <c r="T48" s="122"/>
      <c r="U48" s="123"/>
      <c r="V48" s="123"/>
      <c r="W48" s="123"/>
      <c r="X48" s="123"/>
      <c r="Y48" s="123"/>
      <c r="Z48" s="123"/>
      <c r="AA48" s="123"/>
      <c r="AB48" s="124"/>
    </row>
    <row r="49" spans="2:28" x14ac:dyDescent="0.25">
      <c r="B49" s="122"/>
      <c r="C49" s="123"/>
      <c r="D49" s="123"/>
      <c r="E49" s="123"/>
      <c r="F49" s="123"/>
      <c r="G49" s="123"/>
      <c r="H49" s="123"/>
      <c r="I49" s="123"/>
      <c r="J49" s="124"/>
      <c r="K49" s="122"/>
      <c r="L49" s="123"/>
      <c r="M49" s="123"/>
      <c r="N49" s="123"/>
      <c r="O49" s="123"/>
      <c r="P49" s="123"/>
      <c r="Q49" s="123"/>
      <c r="R49" s="123"/>
      <c r="S49" s="124"/>
      <c r="T49" s="122"/>
      <c r="U49" s="123"/>
      <c r="V49" s="123"/>
      <c r="W49" s="123"/>
      <c r="X49" s="123"/>
      <c r="Y49" s="123"/>
      <c r="Z49" s="123"/>
      <c r="AA49" s="123"/>
      <c r="AB49" s="124"/>
    </row>
    <row r="50" spans="2:28" x14ac:dyDescent="0.25">
      <c r="B50" s="122"/>
      <c r="C50" s="123"/>
      <c r="D50" s="123"/>
      <c r="E50" s="123"/>
      <c r="F50" s="123"/>
      <c r="G50" s="123"/>
      <c r="H50" s="123"/>
      <c r="I50" s="123"/>
      <c r="J50" s="124"/>
      <c r="K50" s="122"/>
      <c r="L50" s="123"/>
      <c r="M50" s="123"/>
      <c r="N50" s="123"/>
      <c r="O50" s="123"/>
      <c r="P50" s="123"/>
      <c r="Q50" s="123"/>
      <c r="R50" s="123"/>
      <c r="S50" s="124"/>
      <c r="T50" s="122"/>
      <c r="U50" s="123"/>
      <c r="V50" s="123"/>
      <c r="W50" s="123"/>
      <c r="X50" s="123"/>
      <c r="Y50" s="123"/>
      <c r="Z50" s="123"/>
      <c r="AA50" s="123"/>
      <c r="AB50" s="124"/>
    </row>
    <row r="51" spans="2:28" ht="96.6" customHeight="1" x14ac:dyDescent="0.25">
      <c r="B51" s="122"/>
      <c r="C51" s="123"/>
      <c r="D51" s="123"/>
      <c r="E51" s="123"/>
      <c r="F51" s="123"/>
      <c r="G51" s="123"/>
      <c r="H51" s="123"/>
      <c r="I51" s="123"/>
      <c r="J51" s="124"/>
      <c r="K51" s="122"/>
      <c r="L51" s="123"/>
      <c r="M51" s="123"/>
      <c r="N51" s="123"/>
      <c r="O51" s="123"/>
      <c r="P51" s="123"/>
      <c r="Q51" s="123"/>
      <c r="R51" s="123"/>
      <c r="S51" s="124"/>
      <c r="T51" s="122"/>
      <c r="U51" s="123"/>
      <c r="V51" s="123"/>
      <c r="W51" s="123"/>
      <c r="X51" s="123"/>
      <c r="Y51" s="123"/>
      <c r="Z51" s="123"/>
      <c r="AA51" s="123"/>
      <c r="AB51" s="124"/>
    </row>
    <row r="52" spans="2:28" x14ac:dyDescent="0.25">
      <c r="B52" s="122"/>
      <c r="C52" s="123"/>
      <c r="D52" s="123"/>
      <c r="E52" s="123"/>
      <c r="F52" s="123"/>
      <c r="G52" s="123"/>
      <c r="H52" s="123"/>
      <c r="I52" s="123"/>
      <c r="J52" s="124"/>
      <c r="K52" s="122"/>
      <c r="L52" s="123"/>
      <c r="M52" s="123"/>
      <c r="N52" s="123"/>
      <c r="O52" s="123"/>
      <c r="P52" s="123"/>
      <c r="Q52" s="123"/>
      <c r="R52" s="123"/>
      <c r="S52" s="124"/>
      <c r="T52" s="122"/>
      <c r="U52" s="123"/>
      <c r="V52" s="123"/>
      <c r="W52" s="123"/>
      <c r="X52" s="123"/>
      <c r="Y52" s="123"/>
      <c r="Z52" s="123"/>
      <c r="AA52" s="123"/>
      <c r="AB52" s="124"/>
    </row>
    <row r="53" spans="2:28" x14ac:dyDescent="0.25">
      <c r="B53" s="122"/>
      <c r="C53" s="123"/>
      <c r="D53" s="123"/>
      <c r="E53" s="123"/>
      <c r="F53" s="123"/>
      <c r="G53" s="123"/>
      <c r="H53" s="123"/>
      <c r="I53" s="123"/>
      <c r="J53" s="124"/>
      <c r="K53" s="122"/>
      <c r="L53" s="123"/>
      <c r="M53" s="123"/>
      <c r="N53" s="123"/>
      <c r="O53" s="123"/>
      <c r="P53" s="123"/>
      <c r="Q53" s="123"/>
      <c r="R53" s="123"/>
      <c r="S53" s="124"/>
      <c r="T53" s="122"/>
      <c r="U53" s="123"/>
      <c r="V53" s="123"/>
      <c r="W53" s="123"/>
      <c r="X53" s="123"/>
      <c r="Y53" s="123"/>
      <c r="Z53" s="123"/>
      <c r="AA53" s="123"/>
      <c r="AB53" s="124"/>
    </row>
    <row r="54" spans="2:28" x14ac:dyDescent="0.25">
      <c r="B54" s="122"/>
      <c r="C54" s="123"/>
      <c r="D54" s="123"/>
      <c r="E54" s="123"/>
      <c r="F54" s="123"/>
      <c r="G54" s="123"/>
      <c r="H54" s="123"/>
      <c r="I54" s="123"/>
      <c r="J54" s="124"/>
      <c r="K54" s="122"/>
      <c r="L54" s="123"/>
      <c r="M54" s="123"/>
      <c r="N54" s="123"/>
      <c r="O54" s="123"/>
      <c r="P54" s="123"/>
      <c r="Q54" s="123"/>
      <c r="R54" s="123"/>
      <c r="S54" s="124"/>
      <c r="T54" s="122"/>
      <c r="U54" s="123"/>
      <c r="V54" s="123"/>
      <c r="W54" s="123"/>
      <c r="X54" s="123"/>
      <c r="Y54" s="123"/>
      <c r="Z54" s="123"/>
      <c r="AA54" s="123"/>
      <c r="AB54" s="124"/>
    </row>
    <row r="55" spans="2:28" x14ac:dyDescent="0.25">
      <c r="B55" s="122"/>
      <c r="C55" s="123"/>
      <c r="D55" s="123"/>
      <c r="E55" s="123"/>
      <c r="F55" s="123"/>
      <c r="G55" s="123"/>
      <c r="H55" s="123"/>
      <c r="I55" s="123"/>
      <c r="J55" s="124"/>
      <c r="K55" s="122"/>
      <c r="L55" s="123"/>
      <c r="M55" s="123"/>
      <c r="N55" s="123"/>
      <c r="O55" s="123"/>
      <c r="P55" s="123"/>
      <c r="Q55" s="123"/>
      <c r="R55" s="123"/>
      <c r="S55" s="124"/>
      <c r="T55" s="122"/>
      <c r="U55" s="123"/>
      <c r="V55" s="123"/>
      <c r="W55" s="123"/>
      <c r="X55" s="123"/>
      <c r="Y55" s="123"/>
      <c r="Z55" s="123"/>
      <c r="AA55" s="123"/>
      <c r="AB55" s="124"/>
    </row>
    <row r="56" spans="2:28" x14ac:dyDescent="0.25">
      <c r="B56" s="122"/>
      <c r="C56" s="123"/>
      <c r="D56" s="123"/>
      <c r="E56" s="123"/>
      <c r="F56" s="123"/>
      <c r="G56" s="123"/>
      <c r="H56" s="123"/>
      <c r="I56" s="123"/>
      <c r="J56" s="124"/>
      <c r="K56" s="122"/>
      <c r="L56" s="123"/>
      <c r="M56" s="123"/>
      <c r="N56" s="123"/>
      <c r="O56" s="123"/>
      <c r="P56" s="123"/>
      <c r="Q56" s="123"/>
      <c r="R56" s="123"/>
      <c r="S56" s="124"/>
      <c r="T56" s="122"/>
      <c r="U56" s="123"/>
      <c r="V56" s="123"/>
      <c r="W56" s="123"/>
      <c r="X56" s="123"/>
      <c r="Y56" s="123"/>
      <c r="Z56" s="123"/>
      <c r="AA56" s="123"/>
      <c r="AB56" s="124"/>
    </row>
    <row r="57" spans="2:28" x14ac:dyDescent="0.25">
      <c r="B57" s="122"/>
      <c r="C57" s="123"/>
      <c r="D57" s="123"/>
      <c r="E57" s="123"/>
      <c r="F57" s="123"/>
      <c r="G57" s="123"/>
      <c r="H57" s="123"/>
      <c r="I57" s="123"/>
      <c r="J57" s="124"/>
      <c r="K57" s="122"/>
      <c r="L57" s="123"/>
      <c r="M57" s="123"/>
      <c r="N57" s="123"/>
      <c r="O57" s="123"/>
      <c r="P57" s="123"/>
      <c r="Q57" s="123"/>
      <c r="R57" s="123"/>
      <c r="S57" s="124"/>
      <c r="T57" s="122"/>
      <c r="U57" s="123"/>
      <c r="V57" s="123"/>
      <c r="W57" s="123"/>
      <c r="X57" s="123"/>
      <c r="Y57" s="123"/>
      <c r="Z57" s="123"/>
      <c r="AA57" s="123"/>
      <c r="AB57" s="124"/>
    </row>
    <row r="58" spans="2:28" ht="283.14999999999998" customHeight="1" x14ac:dyDescent="0.25">
      <c r="B58" s="125"/>
      <c r="C58" s="126"/>
      <c r="D58" s="126"/>
      <c r="E58" s="126"/>
      <c r="F58" s="126"/>
      <c r="G58" s="126"/>
      <c r="H58" s="126"/>
      <c r="I58" s="126"/>
      <c r="J58" s="127"/>
      <c r="K58" s="125"/>
      <c r="L58" s="126"/>
      <c r="M58" s="126"/>
      <c r="N58" s="126"/>
      <c r="O58" s="126"/>
      <c r="P58" s="126"/>
      <c r="Q58" s="126"/>
      <c r="R58" s="126"/>
      <c r="S58" s="127"/>
      <c r="T58" s="125"/>
      <c r="U58" s="126"/>
      <c r="V58" s="126"/>
      <c r="W58" s="126"/>
      <c r="X58" s="126"/>
      <c r="Y58" s="126"/>
      <c r="Z58" s="126"/>
      <c r="AA58" s="126"/>
      <c r="AB58" s="127"/>
    </row>
    <row r="81" s="10" customFormat="1" x14ac:dyDescent="0.25"/>
    <row r="82" s="10" customFormat="1" x14ac:dyDescent="0.25"/>
    <row r="83" s="10" customFormat="1" x14ac:dyDescent="0.25"/>
    <row r="84" s="10" customFormat="1" x14ac:dyDescent="0.25"/>
  </sheetData>
  <sheetProtection algorithmName="SHA-512" hashValue="Usz//CSeMwHjzCMUaHlgg4sB9IXCaHAU8iJk3KTfrE4827cP66WVN6YeEIe4FyA2af31XcnXccm7HOcD4G1dVA==" saltValue="gGyShhh6d3NzRAFq7MkJLQ==" spinCount="100000" sheet="1" objects="1" scenarios="1"/>
  <mergeCells count="13">
    <mergeCell ref="B47:J58"/>
    <mergeCell ref="K47:S58"/>
    <mergeCell ref="T47:AB58"/>
    <mergeCell ref="A35:AA35"/>
    <mergeCell ref="A43:AA43"/>
    <mergeCell ref="B45:J46"/>
    <mergeCell ref="K45:S46"/>
    <mergeCell ref="T45:AB46"/>
    <mergeCell ref="B21:C21"/>
    <mergeCell ref="A25:AA25"/>
    <mergeCell ref="A26:AA26"/>
    <mergeCell ref="A30:AA30"/>
    <mergeCell ref="A34:AA34"/>
  </mergeCells>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9"/>
  <sheetViews>
    <sheetView zoomScale="85" zoomScaleNormal="85" workbookViewId="0">
      <selection activeCell="A24" sqref="A24:XFD42"/>
    </sheetView>
  </sheetViews>
  <sheetFormatPr baseColWidth="10" defaultColWidth="10.7109375" defaultRowHeight="15" x14ac:dyDescent="0.25"/>
  <cols>
    <col min="1" max="1" width="3.42578125" style="10" customWidth="1"/>
    <col min="2" max="2" width="16.28515625" style="10" bestFit="1" customWidth="1"/>
    <col min="3" max="3" width="14.7109375" style="10" customWidth="1"/>
    <col min="4" max="4" width="34.7109375" style="10" customWidth="1"/>
    <col min="5" max="5" width="9.5703125" style="10" hidden="1" customWidth="1"/>
    <col min="6" max="6" width="50.28515625" style="10" customWidth="1"/>
    <col min="7" max="7" width="60" style="10" customWidth="1"/>
    <col min="8" max="8" width="95" style="10" customWidth="1"/>
    <col min="9" max="9" width="8.7109375" style="10" customWidth="1"/>
    <col min="10" max="16384" width="10.7109375" style="10"/>
  </cols>
  <sheetData>
    <row r="1" spans="1:9" x14ac:dyDescent="0.25">
      <c r="A1" s="3"/>
      <c r="B1" s="3"/>
      <c r="C1" s="3"/>
      <c r="D1" s="3"/>
      <c r="E1" s="3"/>
      <c r="F1" s="3"/>
      <c r="G1" s="3"/>
    </row>
    <row r="2" spans="1:9" x14ac:dyDescent="0.25">
      <c r="A2" s="3"/>
      <c r="B2" s="3"/>
      <c r="C2" s="3"/>
      <c r="D2" s="3"/>
      <c r="E2" s="3"/>
      <c r="F2" s="3"/>
      <c r="G2" s="3"/>
    </row>
    <row r="3" spans="1:9" x14ac:dyDescent="0.25">
      <c r="A3" s="3"/>
      <c r="B3" s="3"/>
      <c r="C3" s="3"/>
      <c r="D3" s="3"/>
      <c r="F3" s="86" t="s">
        <v>0</v>
      </c>
      <c r="G3" s="14" t="str">
        <f>+IF('0. Instrucciones'!$O$3="","",'0. Instrucciones'!$O$3)</f>
        <v/>
      </c>
      <c r="H3" s="15"/>
    </row>
    <row r="4" spans="1:9" x14ac:dyDescent="0.25">
      <c r="A4" s="3"/>
      <c r="B4" s="3"/>
      <c r="C4" s="3"/>
      <c r="D4" s="3"/>
      <c r="E4" s="3"/>
      <c r="F4" s="3"/>
      <c r="G4" s="3"/>
    </row>
    <row r="5" spans="1:9" x14ac:dyDescent="0.25">
      <c r="A5" s="3"/>
      <c r="B5" s="3"/>
      <c r="C5" s="3"/>
      <c r="D5" s="3"/>
      <c r="E5" s="3"/>
      <c r="F5" s="3"/>
      <c r="G5" s="3"/>
    </row>
    <row r="6" spans="1:9" x14ac:dyDescent="0.25">
      <c r="A6" s="3"/>
      <c r="B6" s="3"/>
      <c r="C6" s="3"/>
      <c r="D6" s="3"/>
      <c r="E6" s="3"/>
      <c r="F6" s="3"/>
      <c r="G6" s="3"/>
    </row>
    <row r="7" spans="1:9" x14ac:dyDescent="0.25">
      <c r="A7" s="3"/>
      <c r="B7" s="3"/>
      <c r="C7" s="3"/>
      <c r="D7" s="3"/>
      <c r="E7" s="3"/>
      <c r="F7" s="3"/>
      <c r="G7" s="3"/>
    </row>
    <row r="8" spans="1:9" ht="21" x14ac:dyDescent="0.25">
      <c r="A8" s="4"/>
      <c r="B8" s="150" t="s">
        <v>21</v>
      </c>
      <c r="C8" s="150"/>
      <c r="D8" s="150"/>
      <c r="E8" s="150"/>
      <c r="F8" s="150"/>
      <c r="G8" s="150"/>
      <c r="H8" s="150"/>
    </row>
    <row r="9" spans="1:9" ht="21" x14ac:dyDescent="0.25">
      <c r="A9" s="4"/>
      <c r="B9" s="5"/>
      <c r="C9" s="6"/>
      <c r="D9" s="6"/>
      <c r="E9" s="6"/>
      <c r="F9" s="6"/>
      <c r="G9" s="6"/>
      <c r="H9" s="6"/>
      <c r="I9" s="6"/>
    </row>
    <row r="10" spans="1:9" ht="18.75" x14ac:dyDescent="0.3">
      <c r="A10" s="11"/>
      <c r="B10" s="17" t="s">
        <v>10</v>
      </c>
      <c r="C10" s="11"/>
      <c r="G10" s="12"/>
      <c r="H10" s="12"/>
      <c r="I10" s="12"/>
    </row>
    <row r="11" spans="1:9" x14ac:dyDescent="0.25">
      <c r="A11" s="3"/>
      <c r="B11" s="3"/>
      <c r="C11" s="3"/>
      <c r="D11" s="3"/>
      <c r="E11" s="3"/>
      <c r="F11" s="3"/>
      <c r="G11" s="3"/>
    </row>
    <row r="12" spans="1:9" ht="15" customHeight="1" x14ac:dyDescent="0.25">
      <c r="A12" s="3"/>
      <c r="B12" s="135" t="s">
        <v>243</v>
      </c>
      <c r="C12" s="136"/>
      <c r="D12" s="136"/>
      <c r="E12" s="136"/>
      <c r="F12" s="136"/>
      <c r="G12" s="136"/>
      <c r="H12" s="137"/>
    </row>
    <row r="13" spans="1:9" ht="101.25" customHeight="1" x14ac:dyDescent="0.25">
      <c r="A13" s="3"/>
      <c r="B13" s="138"/>
      <c r="C13" s="139"/>
      <c r="D13" s="139"/>
      <c r="E13" s="139"/>
      <c r="F13" s="139"/>
      <c r="G13" s="139"/>
      <c r="H13" s="140"/>
    </row>
    <row r="14" spans="1:9" x14ac:dyDescent="0.25">
      <c r="A14" s="3"/>
      <c r="B14" s="3"/>
      <c r="C14" s="3"/>
      <c r="D14" s="3"/>
      <c r="E14" s="3"/>
      <c r="F14" s="3"/>
      <c r="G14" s="3"/>
    </row>
    <row r="15" spans="1:9" x14ac:dyDescent="0.25">
      <c r="A15" s="3"/>
      <c r="B15" s="36" t="s">
        <v>22</v>
      </c>
      <c r="C15" s="36" t="s">
        <v>23</v>
      </c>
      <c r="D15" s="36" t="s">
        <v>24</v>
      </c>
      <c r="E15" s="36" t="s">
        <v>25</v>
      </c>
      <c r="F15" s="36" t="s">
        <v>26</v>
      </c>
      <c r="G15" s="36" t="s">
        <v>27</v>
      </c>
      <c r="H15" s="36" t="s">
        <v>244</v>
      </c>
    </row>
    <row r="16" spans="1:9" x14ac:dyDescent="0.25">
      <c r="A16" s="3"/>
      <c r="B16" s="87"/>
      <c r="C16" s="88"/>
      <c r="D16" s="88"/>
      <c r="E16" s="89" t="str">
        <f>CONCATENATE(B16,C16,D16)</f>
        <v/>
      </c>
      <c r="F16" s="90"/>
      <c r="G16" s="90"/>
      <c r="H16" s="90"/>
    </row>
    <row r="17" spans="1:8" x14ac:dyDescent="0.25">
      <c r="A17" s="3"/>
      <c r="B17" s="87"/>
      <c r="C17" s="88"/>
      <c r="D17" s="88"/>
      <c r="E17" s="89" t="str">
        <f t="shared" ref="E17:E84" si="0">CONCATENATE(B17,C17,D17)</f>
        <v/>
      </c>
      <c r="F17" s="90"/>
      <c r="G17" s="90"/>
      <c r="H17" s="90"/>
    </row>
    <row r="18" spans="1:8" x14ac:dyDescent="0.25">
      <c r="A18" s="3"/>
      <c r="B18" s="87"/>
      <c r="C18" s="88"/>
      <c r="D18" s="88"/>
      <c r="E18" s="89" t="str">
        <f t="shared" si="0"/>
        <v/>
      </c>
      <c r="F18" s="90"/>
      <c r="G18" s="90"/>
      <c r="H18" s="90"/>
    </row>
    <row r="19" spans="1:8" x14ac:dyDescent="0.25">
      <c r="A19" s="3"/>
      <c r="B19" s="87"/>
      <c r="C19" s="88"/>
      <c r="D19" s="88"/>
      <c r="E19" s="89" t="str">
        <f t="shared" si="0"/>
        <v/>
      </c>
      <c r="F19" s="90"/>
      <c r="G19" s="90"/>
      <c r="H19" s="90"/>
    </row>
    <row r="20" spans="1:8" x14ac:dyDescent="0.25">
      <c r="A20" s="3"/>
      <c r="B20" s="87"/>
      <c r="C20" s="88"/>
      <c r="D20" s="88"/>
      <c r="E20" s="89" t="str">
        <f t="shared" si="0"/>
        <v/>
      </c>
      <c r="F20" s="90"/>
      <c r="G20" s="90"/>
      <c r="H20" s="90"/>
    </row>
    <row r="21" spans="1:8" x14ac:dyDescent="0.25">
      <c r="A21" s="3"/>
      <c r="B21" s="87"/>
      <c r="C21" s="88"/>
      <c r="D21" s="88"/>
      <c r="E21" s="89" t="str">
        <f t="shared" si="0"/>
        <v/>
      </c>
      <c r="F21" s="90"/>
      <c r="G21" s="90"/>
      <c r="H21" s="90"/>
    </row>
    <row r="22" spans="1:8" x14ac:dyDescent="0.25">
      <c r="A22" s="3"/>
      <c r="B22" s="87"/>
      <c r="C22" s="88"/>
      <c r="D22" s="88"/>
      <c r="E22" s="89" t="str">
        <f t="shared" si="0"/>
        <v/>
      </c>
      <c r="F22" s="90"/>
      <c r="G22" s="90"/>
      <c r="H22" s="90"/>
    </row>
    <row r="23" spans="1:8" x14ac:dyDescent="0.25">
      <c r="A23" s="3"/>
      <c r="B23" s="87"/>
      <c r="C23" s="88"/>
      <c r="D23" s="88"/>
      <c r="E23" s="89" t="str">
        <f t="shared" si="0"/>
        <v/>
      </c>
      <c r="F23" s="90"/>
      <c r="G23" s="90"/>
      <c r="H23" s="90"/>
    </row>
    <row r="24" spans="1:8" x14ac:dyDescent="0.25">
      <c r="A24" s="3"/>
      <c r="B24" s="87"/>
      <c r="C24" s="88"/>
      <c r="D24" s="88"/>
      <c r="E24" s="89"/>
      <c r="F24" s="90"/>
      <c r="G24" s="90"/>
      <c r="H24" s="90"/>
    </row>
    <row r="25" spans="1:8" x14ac:dyDescent="0.25">
      <c r="A25" s="3"/>
      <c r="B25" s="87"/>
      <c r="C25" s="88"/>
      <c r="D25" s="88"/>
      <c r="E25" s="89"/>
      <c r="F25" s="90"/>
      <c r="G25" s="90"/>
      <c r="H25" s="90"/>
    </row>
    <row r="26" spans="1:8" x14ac:dyDescent="0.25">
      <c r="A26" s="3"/>
      <c r="B26" s="87"/>
      <c r="C26" s="88"/>
      <c r="D26" s="88"/>
      <c r="E26" s="89"/>
      <c r="F26" s="90"/>
      <c r="G26" s="90"/>
      <c r="H26" s="90"/>
    </row>
    <row r="27" spans="1:8" x14ac:dyDescent="0.25">
      <c r="A27" s="3"/>
      <c r="B27" s="87"/>
      <c r="C27" s="88"/>
      <c r="D27" s="88"/>
      <c r="E27" s="89"/>
      <c r="F27" s="90"/>
      <c r="G27" s="90"/>
      <c r="H27" s="90"/>
    </row>
    <row r="28" spans="1:8" x14ac:dyDescent="0.25">
      <c r="A28" s="3"/>
      <c r="B28" s="87"/>
      <c r="C28" s="88"/>
      <c r="D28" s="88"/>
      <c r="E28" s="89"/>
      <c r="F28" s="90"/>
      <c r="G28" s="90"/>
      <c r="H28" s="90"/>
    </row>
    <row r="29" spans="1:8" x14ac:dyDescent="0.25">
      <c r="A29" s="3"/>
      <c r="B29" s="87"/>
      <c r="C29" s="88"/>
      <c r="D29" s="88"/>
      <c r="E29" s="89"/>
      <c r="F29" s="90"/>
      <c r="G29" s="90"/>
      <c r="H29" s="90"/>
    </row>
    <row r="30" spans="1:8" x14ac:dyDescent="0.25">
      <c r="A30" s="3"/>
      <c r="B30" s="87"/>
      <c r="C30" s="88"/>
      <c r="D30" s="88"/>
      <c r="E30" s="89"/>
      <c r="F30" s="90"/>
      <c r="G30" s="90"/>
      <c r="H30" s="90"/>
    </row>
    <row r="31" spans="1:8" x14ac:dyDescent="0.25">
      <c r="A31" s="3"/>
      <c r="B31" s="87"/>
      <c r="C31" s="88"/>
      <c r="D31" s="88"/>
      <c r="E31" s="89"/>
      <c r="F31" s="90"/>
      <c r="G31" s="90"/>
      <c r="H31" s="90"/>
    </row>
    <row r="32" spans="1:8" x14ac:dyDescent="0.25">
      <c r="A32" s="3"/>
      <c r="B32" s="87"/>
      <c r="C32" s="88"/>
      <c r="D32" s="88"/>
      <c r="E32" s="89"/>
      <c r="F32" s="90"/>
      <c r="G32" s="90"/>
      <c r="H32" s="90"/>
    </row>
    <row r="33" spans="1:8" x14ac:dyDescent="0.25">
      <c r="A33" s="3"/>
      <c r="B33" s="87"/>
      <c r="C33" s="88"/>
      <c r="D33" s="88"/>
      <c r="E33" s="89"/>
      <c r="F33" s="90"/>
      <c r="G33" s="90"/>
      <c r="H33" s="90"/>
    </row>
    <row r="34" spans="1:8" x14ac:dyDescent="0.25">
      <c r="A34" s="3"/>
      <c r="B34" s="87"/>
      <c r="C34" s="88"/>
      <c r="D34" s="88"/>
      <c r="E34" s="89"/>
      <c r="F34" s="90"/>
      <c r="G34" s="90"/>
      <c r="H34" s="90"/>
    </row>
    <row r="35" spans="1:8" x14ac:dyDescent="0.25">
      <c r="A35" s="3"/>
      <c r="B35" s="87"/>
      <c r="C35" s="88"/>
      <c r="D35" s="88"/>
      <c r="E35" s="89"/>
      <c r="F35" s="90"/>
      <c r="G35" s="90"/>
      <c r="H35" s="90"/>
    </row>
    <row r="36" spans="1:8" x14ac:dyDescent="0.25">
      <c r="A36" s="3"/>
      <c r="B36" s="87"/>
      <c r="C36" s="88"/>
      <c r="D36" s="88"/>
      <c r="E36" s="89"/>
      <c r="F36" s="90"/>
      <c r="G36" s="90"/>
      <c r="H36" s="90"/>
    </row>
    <row r="37" spans="1:8" x14ac:dyDescent="0.25">
      <c r="A37" s="3"/>
      <c r="B37" s="87"/>
      <c r="C37" s="88"/>
      <c r="D37" s="88"/>
      <c r="E37" s="89"/>
      <c r="F37" s="90"/>
      <c r="G37" s="90"/>
      <c r="H37" s="90"/>
    </row>
    <row r="38" spans="1:8" x14ac:dyDescent="0.25">
      <c r="A38" s="3"/>
      <c r="B38" s="87"/>
      <c r="C38" s="88"/>
      <c r="D38" s="88"/>
      <c r="E38" s="89"/>
      <c r="F38" s="90"/>
      <c r="G38" s="90"/>
      <c r="H38" s="90"/>
    </row>
    <row r="39" spans="1:8" x14ac:dyDescent="0.25">
      <c r="A39" s="3"/>
      <c r="B39" s="87"/>
      <c r="C39" s="88"/>
      <c r="D39" s="88"/>
      <c r="E39" s="89"/>
      <c r="F39" s="90"/>
      <c r="G39" s="90"/>
      <c r="H39" s="90"/>
    </row>
    <row r="40" spans="1:8" x14ac:dyDescent="0.25">
      <c r="A40" s="3"/>
      <c r="B40" s="87"/>
      <c r="C40" s="88"/>
      <c r="D40" s="88"/>
      <c r="E40" s="89"/>
      <c r="F40" s="90"/>
      <c r="G40" s="90"/>
      <c r="H40" s="90"/>
    </row>
    <row r="41" spans="1:8" x14ac:dyDescent="0.25">
      <c r="A41" s="3"/>
      <c r="B41" s="87"/>
      <c r="C41" s="88"/>
      <c r="D41" s="88"/>
      <c r="E41" s="89"/>
      <c r="F41" s="90"/>
      <c r="G41" s="90"/>
      <c r="H41" s="90"/>
    </row>
    <row r="42" spans="1:8" x14ac:dyDescent="0.25">
      <c r="A42" s="3"/>
      <c r="B42" s="87"/>
      <c r="C42" s="88"/>
      <c r="D42" s="88"/>
      <c r="E42" s="89"/>
      <c r="F42" s="90"/>
      <c r="G42" s="90"/>
      <c r="H42" s="90"/>
    </row>
    <row r="43" spans="1:8" x14ac:dyDescent="0.25">
      <c r="A43" s="3"/>
      <c r="B43" s="87"/>
      <c r="C43" s="88"/>
      <c r="D43" s="88"/>
      <c r="E43" s="89" t="str">
        <f t="shared" si="0"/>
        <v/>
      </c>
      <c r="F43" s="90"/>
      <c r="G43" s="90"/>
      <c r="H43" s="90"/>
    </row>
    <row r="44" spans="1:8" x14ac:dyDescent="0.25">
      <c r="A44" s="3"/>
      <c r="B44" s="87"/>
      <c r="C44" s="88"/>
      <c r="D44" s="88"/>
      <c r="E44" s="89" t="str">
        <f t="shared" si="0"/>
        <v/>
      </c>
      <c r="F44" s="90"/>
      <c r="G44" s="90"/>
      <c r="H44" s="90"/>
    </row>
    <row r="45" spans="1:8" x14ac:dyDescent="0.25">
      <c r="A45" s="3"/>
      <c r="B45" s="87"/>
      <c r="C45" s="88"/>
      <c r="D45" s="88"/>
      <c r="E45" s="89" t="str">
        <f t="shared" si="0"/>
        <v/>
      </c>
      <c r="F45" s="90"/>
      <c r="G45" s="90"/>
      <c r="H45" s="90"/>
    </row>
    <row r="46" spans="1:8" x14ac:dyDescent="0.25">
      <c r="A46" s="3"/>
      <c r="B46" s="87"/>
      <c r="C46" s="88"/>
      <c r="D46" s="88"/>
      <c r="E46" s="89" t="str">
        <f t="shared" si="0"/>
        <v/>
      </c>
      <c r="F46" s="90"/>
      <c r="G46" s="90"/>
      <c r="H46" s="90"/>
    </row>
    <row r="47" spans="1:8" x14ac:dyDescent="0.25">
      <c r="A47" s="3"/>
      <c r="B47" s="87"/>
      <c r="C47" s="88"/>
      <c r="D47" s="88"/>
      <c r="E47" s="89" t="str">
        <f t="shared" si="0"/>
        <v/>
      </c>
      <c r="F47" s="90"/>
      <c r="G47" s="90"/>
      <c r="H47" s="90"/>
    </row>
    <row r="48" spans="1:8" x14ac:dyDescent="0.25">
      <c r="A48" s="3"/>
      <c r="B48" s="87"/>
      <c r="C48" s="88"/>
      <c r="D48" s="88"/>
      <c r="E48" s="89" t="str">
        <f t="shared" si="0"/>
        <v/>
      </c>
      <c r="F48" s="90"/>
      <c r="G48" s="90"/>
      <c r="H48" s="90"/>
    </row>
    <row r="49" spans="1:8" x14ac:dyDescent="0.25">
      <c r="A49" s="3"/>
      <c r="B49" s="87"/>
      <c r="C49" s="88"/>
      <c r="D49" s="88"/>
      <c r="E49" s="89" t="str">
        <f t="shared" si="0"/>
        <v/>
      </c>
      <c r="F49" s="90"/>
      <c r="G49" s="90"/>
      <c r="H49" s="90"/>
    </row>
    <row r="50" spans="1:8" x14ac:dyDescent="0.25">
      <c r="A50" s="3"/>
      <c r="B50" s="87"/>
      <c r="C50" s="88"/>
      <c r="D50" s="88"/>
      <c r="E50" s="89" t="str">
        <f t="shared" si="0"/>
        <v/>
      </c>
      <c r="F50" s="90"/>
      <c r="G50" s="90"/>
      <c r="H50" s="90"/>
    </row>
    <row r="51" spans="1:8" x14ac:dyDescent="0.25">
      <c r="A51" s="3"/>
      <c r="B51" s="87"/>
      <c r="C51" s="88"/>
      <c r="D51" s="88"/>
      <c r="E51" s="89" t="str">
        <f t="shared" si="0"/>
        <v/>
      </c>
      <c r="F51" s="90"/>
      <c r="G51" s="90"/>
      <c r="H51" s="90"/>
    </row>
    <row r="52" spans="1:8" x14ac:dyDescent="0.25">
      <c r="A52" s="3"/>
      <c r="B52" s="87"/>
      <c r="C52" s="88"/>
      <c r="D52" s="88"/>
      <c r="E52" s="89" t="str">
        <f t="shared" si="0"/>
        <v/>
      </c>
      <c r="F52" s="90"/>
      <c r="G52" s="90"/>
      <c r="H52" s="90"/>
    </row>
    <row r="53" spans="1:8" x14ac:dyDescent="0.25">
      <c r="A53" s="3"/>
      <c r="B53" s="87"/>
      <c r="C53" s="88"/>
      <c r="D53" s="88"/>
      <c r="E53" s="89" t="str">
        <f t="shared" si="0"/>
        <v/>
      </c>
      <c r="F53" s="90"/>
      <c r="G53" s="90"/>
      <c r="H53" s="90"/>
    </row>
    <row r="54" spans="1:8" x14ac:dyDescent="0.25">
      <c r="A54" s="3"/>
      <c r="B54" s="87"/>
      <c r="C54" s="88"/>
      <c r="D54" s="88"/>
      <c r="E54" s="89" t="str">
        <f t="shared" si="0"/>
        <v/>
      </c>
      <c r="F54" s="90"/>
      <c r="G54" s="90"/>
      <c r="H54" s="90"/>
    </row>
    <row r="55" spans="1:8" x14ac:dyDescent="0.25">
      <c r="A55" s="3"/>
      <c r="B55" s="87"/>
      <c r="C55" s="88"/>
      <c r="D55" s="88"/>
      <c r="E55" s="89" t="str">
        <f t="shared" si="0"/>
        <v/>
      </c>
      <c r="F55" s="90"/>
      <c r="G55" s="90"/>
      <c r="H55" s="90"/>
    </row>
    <row r="56" spans="1:8" x14ac:dyDescent="0.25">
      <c r="A56" s="3"/>
      <c r="B56" s="87"/>
      <c r="C56" s="88"/>
      <c r="D56" s="88"/>
      <c r="E56" s="89" t="str">
        <f t="shared" si="0"/>
        <v/>
      </c>
      <c r="F56" s="90"/>
      <c r="G56" s="90"/>
      <c r="H56" s="90"/>
    </row>
    <row r="57" spans="1:8" x14ac:dyDescent="0.25">
      <c r="A57" s="3"/>
      <c r="B57" s="87"/>
      <c r="C57" s="88"/>
      <c r="D57" s="88"/>
      <c r="E57" s="89" t="str">
        <f t="shared" si="0"/>
        <v/>
      </c>
      <c r="F57" s="90"/>
      <c r="G57" s="90"/>
      <c r="H57" s="90"/>
    </row>
    <row r="58" spans="1:8" x14ac:dyDescent="0.25">
      <c r="A58" s="3"/>
      <c r="B58" s="87"/>
      <c r="C58" s="88"/>
      <c r="D58" s="88"/>
      <c r="E58" s="89" t="str">
        <f t="shared" si="0"/>
        <v/>
      </c>
      <c r="F58" s="90"/>
      <c r="G58" s="90"/>
      <c r="H58" s="90"/>
    </row>
    <row r="59" spans="1:8" x14ac:dyDescent="0.25">
      <c r="A59" s="3"/>
      <c r="B59" s="87"/>
      <c r="C59" s="88"/>
      <c r="D59" s="88"/>
      <c r="E59" s="89" t="str">
        <f t="shared" si="0"/>
        <v/>
      </c>
      <c r="F59" s="90"/>
      <c r="G59" s="90"/>
      <c r="H59" s="90"/>
    </row>
    <row r="60" spans="1:8" x14ac:dyDescent="0.25">
      <c r="A60" s="3"/>
      <c r="B60" s="87"/>
      <c r="C60" s="88"/>
      <c r="D60" s="88"/>
      <c r="E60" s="89" t="str">
        <f t="shared" si="0"/>
        <v/>
      </c>
      <c r="F60" s="90"/>
      <c r="G60" s="90"/>
      <c r="H60" s="90"/>
    </row>
    <row r="61" spans="1:8" x14ac:dyDescent="0.25">
      <c r="A61" s="3"/>
      <c r="B61" s="87"/>
      <c r="C61" s="88"/>
      <c r="D61" s="88"/>
      <c r="E61" s="89" t="str">
        <f t="shared" si="0"/>
        <v/>
      </c>
      <c r="F61" s="90"/>
      <c r="G61" s="90"/>
      <c r="H61" s="90"/>
    </row>
    <row r="62" spans="1:8" x14ac:dyDescent="0.25">
      <c r="A62" s="3"/>
      <c r="B62" s="87"/>
      <c r="C62" s="88"/>
      <c r="D62" s="88"/>
      <c r="E62" s="89" t="str">
        <f t="shared" si="0"/>
        <v/>
      </c>
      <c r="F62" s="90"/>
      <c r="G62" s="90"/>
      <c r="H62" s="90"/>
    </row>
    <row r="63" spans="1:8" x14ac:dyDescent="0.25">
      <c r="A63" s="3"/>
      <c r="B63" s="87"/>
      <c r="C63" s="88"/>
      <c r="D63" s="88"/>
      <c r="E63" s="89" t="str">
        <f t="shared" si="0"/>
        <v/>
      </c>
      <c r="F63" s="90"/>
      <c r="G63" s="90"/>
      <c r="H63" s="90"/>
    </row>
    <row r="64" spans="1:8" x14ac:dyDescent="0.25">
      <c r="A64" s="3"/>
      <c r="B64" s="87"/>
      <c r="C64" s="88"/>
      <c r="D64" s="88"/>
      <c r="E64" s="89" t="str">
        <f t="shared" si="0"/>
        <v/>
      </c>
      <c r="F64" s="90"/>
      <c r="G64" s="90"/>
      <c r="H64" s="90"/>
    </row>
    <row r="65" spans="1:8" x14ac:dyDescent="0.25">
      <c r="A65" s="3"/>
      <c r="B65" s="87"/>
      <c r="C65" s="88"/>
      <c r="D65" s="88"/>
      <c r="E65" s="89" t="str">
        <f t="shared" si="0"/>
        <v/>
      </c>
      <c r="F65" s="90"/>
      <c r="G65" s="90"/>
      <c r="H65" s="90"/>
    </row>
    <row r="66" spans="1:8" x14ac:dyDescent="0.25">
      <c r="A66" s="3"/>
      <c r="B66" s="87"/>
      <c r="C66" s="88"/>
      <c r="D66" s="88"/>
      <c r="E66" s="89" t="str">
        <f t="shared" si="0"/>
        <v/>
      </c>
      <c r="F66" s="90"/>
      <c r="G66" s="90"/>
      <c r="H66" s="90"/>
    </row>
    <row r="67" spans="1:8" x14ac:dyDescent="0.25">
      <c r="A67" s="3"/>
      <c r="B67" s="87"/>
      <c r="C67" s="88"/>
      <c r="D67" s="88"/>
      <c r="E67" s="89" t="str">
        <f t="shared" si="0"/>
        <v/>
      </c>
      <c r="F67" s="90"/>
      <c r="G67" s="90"/>
      <c r="H67" s="90"/>
    </row>
    <row r="68" spans="1:8" x14ac:dyDescent="0.25">
      <c r="A68" s="3"/>
      <c r="B68" s="87"/>
      <c r="C68" s="88"/>
      <c r="D68" s="88"/>
      <c r="E68" s="89" t="str">
        <f t="shared" si="0"/>
        <v/>
      </c>
      <c r="F68" s="90"/>
      <c r="G68" s="90"/>
      <c r="H68" s="90"/>
    </row>
    <row r="69" spans="1:8" x14ac:dyDescent="0.25">
      <c r="A69" s="3"/>
      <c r="B69" s="87"/>
      <c r="C69" s="88"/>
      <c r="D69" s="88"/>
      <c r="E69" s="89" t="str">
        <f t="shared" si="0"/>
        <v/>
      </c>
      <c r="F69" s="90"/>
      <c r="G69" s="90"/>
      <c r="H69" s="90"/>
    </row>
    <row r="70" spans="1:8" x14ac:dyDescent="0.25">
      <c r="A70" s="3"/>
      <c r="B70" s="87"/>
      <c r="C70" s="88"/>
      <c r="D70" s="88"/>
      <c r="E70" s="89" t="str">
        <f t="shared" si="0"/>
        <v/>
      </c>
      <c r="F70" s="90"/>
      <c r="G70" s="90"/>
      <c r="H70" s="90"/>
    </row>
    <row r="71" spans="1:8" x14ac:dyDescent="0.25">
      <c r="A71" s="3"/>
      <c r="B71" s="87"/>
      <c r="C71" s="88"/>
      <c r="D71" s="88"/>
      <c r="E71" s="89" t="str">
        <f t="shared" si="0"/>
        <v/>
      </c>
      <c r="F71" s="90"/>
      <c r="G71" s="90"/>
      <c r="H71" s="90"/>
    </row>
    <row r="72" spans="1:8" x14ac:dyDescent="0.25">
      <c r="A72" s="3"/>
      <c r="B72" s="87"/>
      <c r="C72" s="88"/>
      <c r="D72" s="88"/>
      <c r="E72" s="89" t="str">
        <f t="shared" si="0"/>
        <v/>
      </c>
      <c r="F72" s="90"/>
      <c r="G72" s="90"/>
      <c r="H72" s="90"/>
    </row>
    <row r="73" spans="1:8" x14ac:dyDescent="0.25">
      <c r="A73" s="3"/>
      <c r="B73" s="87"/>
      <c r="C73" s="88"/>
      <c r="D73" s="88"/>
      <c r="E73" s="89" t="str">
        <f t="shared" si="0"/>
        <v/>
      </c>
      <c r="F73" s="90"/>
      <c r="G73" s="90"/>
      <c r="H73" s="90"/>
    </row>
    <row r="74" spans="1:8" x14ac:dyDescent="0.25">
      <c r="A74" s="3"/>
      <c r="B74" s="87"/>
      <c r="C74" s="88"/>
      <c r="D74" s="88"/>
      <c r="E74" s="89" t="str">
        <f t="shared" si="0"/>
        <v/>
      </c>
      <c r="F74" s="90"/>
      <c r="G74" s="90"/>
      <c r="H74" s="90"/>
    </row>
    <row r="75" spans="1:8" x14ac:dyDescent="0.25">
      <c r="B75" s="87"/>
      <c r="C75" s="88"/>
      <c r="D75" s="88"/>
      <c r="E75" s="89" t="str">
        <f t="shared" si="0"/>
        <v/>
      </c>
      <c r="F75" s="90"/>
      <c r="G75" s="90"/>
      <c r="H75" s="90"/>
    </row>
    <row r="76" spans="1:8" x14ac:dyDescent="0.25">
      <c r="B76" s="87"/>
      <c r="C76" s="88"/>
      <c r="D76" s="88"/>
      <c r="E76" s="89" t="str">
        <f t="shared" si="0"/>
        <v/>
      </c>
      <c r="F76" s="90"/>
      <c r="G76" s="90"/>
      <c r="H76" s="90"/>
    </row>
    <row r="77" spans="1:8" x14ac:dyDescent="0.25">
      <c r="B77" s="87"/>
      <c r="C77" s="88"/>
      <c r="D77" s="88"/>
      <c r="E77" s="89" t="str">
        <f t="shared" si="0"/>
        <v/>
      </c>
      <c r="F77" s="90"/>
      <c r="G77" s="90"/>
      <c r="H77" s="90"/>
    </row>
    <row r="78" spans="1:8" x14ac:dyDescent="0.25">
      <c r="B78" s="87"/>
      <c r="C78" s="88"/>
      <c r="D78" s="88"/>
      <c r="E78" s="89" t="str">
        <f t="shared" si="0"/>
        <v/>
      </c>
      <c r="F78" s="90"/>
      <c r="G78" s="90"/>
      <c r="H78" s="90"/>
    </row>
    <row r="79" spans="1:8" x14ac:dyDescent="0.25">
      <c r="B79" s="87"/>
      <c r="C79" s="88"/>
      <c r="D79" s="88"/>
      <c r="E79" s="89" t="str">
        <f t="shared" si="0"/>
        <v/>
      </c>
      <c r="F79" s="90"/>
      <c r="G79" s="90"/>
      <c r="H79" s="90"/>
    </row>
    <row r="80" spans="1:8" x14ac:dyDescent="0.25">
      <c r="B80" s="87"/>
      <c r="C80" s="88"/>
      <c r="D80" s="88"/>
      <c r="E80" s="89" t="str">
        <f t="shared" si="0"/>
        <v/>
      </c>
      <c r="F80" s="90"/>
      <c r="G80" s="90"/>
      <c r="H80" s="90"/>
    </row>
    <row r="81" spans="2:8" x14ac:dyDescent="0.25">
      <c r="B81" s="87"/>
      <c r="C81" s="88"/>
      <c r="D81" s="88"/>
      <c r="E81" s="89" t="str">
        <f t="shared" si="0"/>
        <v/>
      </c>
      <c r="F81" s="90"/>
      <c r="G81" s="90"/>
      <c r="H81" s="90"/>
    </row>
    <row r="82" spans="2:8" x14ac:dyDescent="0.25">
      <c r="B82" s="87"/>
      <c r="C82" s="88"/>
      <c r="D82" s="88"/>
      <c r="E82" s="89" t="str">
        <f t="shared" si="0"/>
        <v/>
      </c>
      <c r="F82" s="90"/>
      <c r="G82" s="90"/>
      <c r="H82" s="90"/>
    </row>
    <row r="83" spans="2:8" x14ac:dyDescent="0.25">
      <c r="B83" s="87"/>
      <c r="C83" s="88"/>
      <c r="D83" s="88"/>
      <c r="E83" s="89" t="str">
        <f t="shared" si="0"/>
        <v/>
      </c>
      <c r="F83" s="90"/>
      <c r="G83" s="90"/>
      <c r="H83" s="90"/>
    </row>
    <row r="84" spans="2:8" x14ac:dyDescent="0.25">
      <c r="B84" s="87"/>
      <c r="C84" s="88"/>
      <c r="D84" s="88"/>
      <c r="E84" s="89" t="str">
        <f t="shared" si="0"/>
        <v/>
      </c>
      <c r="F84" s="90"/>
      <c r="G84" s="90"/>
      <c r="H84" s="90"/>
    </row>
    <row r="87" spans="2:8" x14ac:dyDescent="0.25">
      <c r="B87" s="141" t="s">
        <v>245</v>
      </c>
      <c r="C87" s="142"/>
      <c r="D87" s="142"/>
      <c r="E87" s="142"/>
      <c r="F87" s="142"/>
      <c r="G87" s="142"/>
      <c r="H87" s="143"/>
    </row>
    <row r="88" spans="2:8" x14ac:dyDescent="0.25">
      <c r="B88" s="144"/>
      <c r="C88" s="145"/>
      <c r="D88" s="145"/>
      <c r="E88" s="145"/>
      <c r="F88" s="145"/>
      <c r="G88" s="145"/>
      <c r="H88" s="146"/>
    </row>
    <row r="89" spans="2:8" x14ac:dyDescent="0.25">
      <c r="B89" s="144"/>
      <c r="C89" s="145"/>
      <c r="D89" s="145"/>
      <c r="E89" s="145"/>
      <c r="F89" s="145"/>
      <c r="G89" s="145"/>
      <c r="H89" s="146"/>
    </row>
    <row r="90" spans="2:8" x14ac:dyDescent="0.25">
      <c r="B90" s="144"/>
      <c r="C90" s="145"/>
      <c r="D90" s="145"/>
      <c r="E90" s="145"/>
      <c r="F90" s="145"/>
      <c r="G90" s="145"/>
      <c r="H90" s="146"/>
    </row>
    <row r="91" spans="2:8" x14ac:dyDescent="0.25">
      <c r="B91" s="144"/>
      <c r="C91" s="145"/>
      <c r="D91" s="145"/>
      <c r="E91" s="145"/>
      <c r="F91" s="145"/>
      <c r="G91" s="145"/>
      <c r="H91" s="146"/>
    </row>
    <row r="92" spans="2:8" x14ac:dyDescent="0.25">
      <c r="B92" s="144"/>
      <c r="C92" s="145"/>
      <c r="D92" s="145"/>
      <c r="E92" s="145"/>
      <c r="F92" s="145"/>
      <c r="G92" s="145"/>
      <c r="H92" s="146"/>
    </row>
    <row r="93" spans="2:8" x14ac:dyDescent="0.25">
      <c r="B93" s="144"/>
      <c r="C93" s="145"/>
      <c r="D93" s="145"/>
      <c r="E93" s="145"/>
      <c r="F93" s="145"/>
      <c r="G93" s="145"/>
      <c r="H93" s="146"/>
    </row>
    <row r="94" spans="2:8" x14ac:dyDescent="0.25">
      <c r="B94" s="144"/>
      <c r="C94" s="145"/>
      <c r="D94" s="145"/>
      <c r="E94" s="145"/>
      <c r="F94" s="145"/>
      <c r="G94" s="145"/>
      <c r="H94" s="146"/>
    </row>
    <row r="95" spans="2:8" x14ac:dyDescent="0.25">
      <c r="B95" s="144"/>
      <c r="C95" s="145"/>
      <c r="D95" s="145"/>
      <c r="E95" s="145"/>
      <c r="F95" s="145"/>
      <c r="G95" s="145"/>
      <c r="H95" s="146"/>
    </row>
    <row r="96" spans="2:8" x14ac:dyDescent="0.25">
      <c r="B96" s="144"/>
      <c r="C96" s="145"/>
      <c r="D96" s="145"/>
      <c r="E96" s="145"/>
      <c r="F96" s="145"/>
      <c r="G96" s="145"/>
      <c r="H96" s="146"/>
    </row>
    <row r="97" spans="2:8" x14ac:dyDescent="0.25">
      <c r="B97" s="144"/>
      <c r="C97" s="145"/>
      <c r="D97" s="145"/>
      <c r="E97" s="145"/>
      <c r="F97" s="145"/>
      <c r="G97" s="145"/>
      <c r="H97" s="146"/>
    </row>
    <row r="98" spans="2:8" x14ac:dyDescent="0.25">
      <c r="B98" s="144"/>
      <c r="C98" s="145"/>
      <c r="D98" s="145"/>
      <c r="E98" s="145"/>
      <c r="F98" s="145"/>
      <c r="G98" s="145"/>
      <c r="H98" s="146"/>
    </row>
    <row r="99" spans="2:8" x14ac:dyDescent="0.25">
      <c r="B99" s="147"/>
      <c r="C99" s="148"/>
      <c r="D99" s="148"/>
      <c r="E99" s="148"/>
      <c r="F99" s="148"/>
      <c r="G99" s="148"/>
      <c r="H99" s="149"/>
    </row>
  </sheetData>
  <sheetProtection algorithmName="SHA-512" hashValue="9eJKNUxpbP1IMow2AP7pBr9XiWOuphlMI2oXK0t2GvD57jZSZ1yTdeIsDnyHXug4pHpq8y1hf/khkGT4Fdbb+A==" saltValue="S5NUD1a3BtAZD4S+YvHYzg==" spinCount="100000" sheet="1" insertRows="0"/>
  <mergeCells count="3">
    <mergeCell ref="B12:H13"/>
    <mergeCell ref="B87:H99"/>
    <mergeCell ref="B8:H8"/>
  </mergeCells>
  <pageMargins left="0.7" right="0.7" top="0.75" bottom="0.75" header="0.3" footer="0.3"/>
  <pageSetup paperSize="9" orientation="portrait" horizontalDpi="4294967293" verticalDpi="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'Data validation'!$B$6:$B$15</xm:f>
          </x14:formula1>
          <xm:sqref>B16:B84</xm:sqref>
        </x14:dataValidation>
        <x14:dataValidation type="list" allowBlank="1" showInputMessage="1" showErrorMessage="1" xr:uid="{00000000-0002-0000-0200-000001000000}">
          <x14:formula1>
            <xm:f>'Data validation'!$B$18:$B$27</xm:f>
          </x14:formula1>
          <xm:sqref>C16:D84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32"/>
  <sheetViews>
    <sheetView showZeros="0" zoomScale="70" zoomScaleNormal="70" workbookViewId="0">
      <selection activeCell="G16" sqref="G16"/>
    </sheetView>
  </sheetViews>
  <sheetFormatPr baseColWidth="10" defaultColWidth="10.7109375" defaultRowHeight="15" outlineLevelRow="1" x14ac:dyDescent="0.25"/>
  <cols>
    <col min="1" max="1" width="3.42578125" style="10" customWidth="1"/>
    <col min="2" max="2" width="20.5703125" style="10" customWidth="1"/>
    <col min="3" max="3" width="36.42578125" style="10" customWidth="1"/>
    <col min="4" max="4" width="28.7109375" style="10" customWidth="1"/>
    <col min="5" max="5" width="19.7109375" style="10" customWidth="1"/>
    <col min="6" max="6" width="33.7109375" style="10" customWidth="1"/>
    <col min="7" max="7" width="22.42578125" style="10" customWidth="1"/>
    <col min="8" max="8" width="17.28515625" style="10" customWidth="1"/>
    <col min="9" max="9" width="25.7109375" style="10" customWidth="1"/>
    <col min="10" max="10" width="20.7109375" style="10" customWidth="1"/>
    <col min="11" max="11" width="19.7109375" style="10" customWidth="1"/>
    <col min="12" max="12" width="23.5703125" style="10" customWidth="1"/>
    <col min="13" max="16384" width="10.7109375" style="10"/>
  </cols>
  <sheetData>
    <row r="1" spans="1:12" x14ac:dyDescent="0.25">
      <c r="A1" s="3"/>
      <c r="B1" s="3"/>
      <c r="C1" s="3"/>
      <c r="D1" s="3"/>
      <c r="E1" s="3"/>
      <c r="F1" s="3"/>
      <c r="G1" s="3"/>
    </row>
    <row r="2" spans="1:12" x14ac:dyDescent="0.25">
      <c r="A2" s="3"/>
      <c r="B2" s="3"/>
      <c r="C2" s="3"/>
      <c r="D2" s="3"/>
      <c r="E2" s="3"/>
      <c r="F2" s="3"/>
      <c r="G2" s="3"/>
    </row>
    <row r="3" spans="1:12" x14ac:dyDescent="0.25">
      <c r="A3" s="3"/>
      <c r="B3" s="3"/>
      <c r="C3" s="3"/>
      <c r="D3" s="3"/>
      <c r="F3" s="49" t="s">
        <v>0</v>
      </c>
      <c r="G3" s="14" t="str">
        <f>+IF('0. Instrucciones'!$O$3="","",'0. Instrucciones'!$O$3)</f>
        <v/>
      </c>
      <c r="H3" s="15"/>
    </row>
    <row r="4" spans="1:12" x14ac:dyDescent="0.25">
      <c r="A4" s="3"/>
      <c r="B4" s="3"/>
      <c r="C4" s="3"/>
      <c r="D4" s="3"/>
      <c r="E4" s="3"/>
      <c r="F4" s="3"/>
      <c r="G4" s="3"/>
    </row>
    <row r="5" spans="1:12" x14ac:dyDescent="0.25">
      <c r="A5" s="3"/>
      <c r="B5" s="3"/>
      <c r="C5" s="3"/>
      <c r="D5" s="3"/>
      <c r="E5" s="3"/>
      <c r="F5" s="3"/>
      <c r="G5" s="3"/>
    </row>
    <row r="6" spans="1:12" x14ac:dyDescent="0.25">
      <c r="A6" s="3"/>
      <c r="B6" s="3"/>
      <c r="C6" s="3"/>
      <c r="D6" s="3"/>
      <c r="E6" s="3"/>
      <c r="F6" s="3"/>
      <c r="G6" s="3"/>
    </row>
    <row r="7" spans="1:12" x14ac:dyDescent="0.25">
      <c r="A7" s="3"/>
      <c r="B7" s="3"/>
      <c r="C7" s="3"/>
      <c r="D7" s="3"/>
      <c r="E7" s="3"/>
      <c r="F7" s="3"/>
      <c r="G7" s="3"/>
    </row>
    <row r="8" spans="1:12" ht="21" x14ac:dyDescent="0.25">
      <c r="A8" s="4"/>
      <c r="B8" s="1" t="s">
        <v>28</v>
      </c>
      <c r="C8" s="1"/>
      <c r="D8" s="1"/>
      <c r="E8" s="1"/>
      <c r="F8" s="1"/>
      <c r="G8" s="1"/>
    </row>
    <row r="9" spans="1:12" ht="21" x14ac:dyDescent="0.25">
      <c r="A9" s="4"/>
      <c r="B9" s="5"/>
      <c r="C9" s="6"/>
      <c r="D9" s="6"/>
      <c r="E9" s="6"/>
      <c r="F9" s="6"/>
      <c r="G9" s="6"/>
      <c r="H9" s="6"/>
      <c r="I9" s="6"/>
    </row>
    <row r="10" spans="1:12" ht="18.75" x14ac:dyDescent="0.3">
      <c r="A10" s="11"/>
      <c r="B10" s="17" t="s">
        <v>10</v>
      </c>
      <c r="C10" s="11"/>
      <c r="G10" s="12"/>
      <c r="H10" s="12"/>
      <c r="I10" s="12"/>
    </row>
    <row r="11" spans="1:12" x14ac:dyDescent="0.25">
      <c r="A11" s="3"/>
      <c r="B11" s="3"/>
      <c r="C11" s="3"/>
      <c r="D11" s="3"/>
      <c r="E11" s="3"/>
      <c r="F11" s="3"/>
      <c r="G11" s="3"/>
    </row>
    <row r="12" spans="1:12" ht="14.45" customHeight="1" x14ac:dyDescent="0.25">
      <c r="A12" s="3"/>
      <c r="B12" s="151" t="s">
        <v>253</v>
      </c>
      <c r="C12" s="152"/>
      <c r="D12" s="152"/>
      <c r="E12" s="152"/>
      <c r="F12" s="152"/>
      <c r="G12" s="153"/>
    </row>
    <row r="13" spans="1:12" ht="122.45" customHeight="1" x14ac:dyDescent="0.25">
      <c r="A13" s="3"/>
      <c r="B13" s="154"/>
      <c r="C13" s="155"/>
      <c r="D13" s="155"/>
      <c r="E13" s="155"/>
      <c r="F13" s="155"/>
      <c r="G13" s="156"/>
    </row>
    <row r="14" spans="1:12" x14ac:dyDescent="0.25">
      <c r="A14" s="3"/>
      <c r="B14" s="3"/>
      <c r="C14" s="3"/>
      <c r="D14" s="3"/>
      <c r="E14" s="3"/>
      <c r="F14" s="3"/>
      <c r="G14" s="3"/>
    </row>
    <row r="15" spans="1:12" ht="72.599999999999994" customHeight="1" x14ac:dyDescent="0.25">
      <c r="A15" s="3"/>
      <c r="B15" s="47" t="s">
        <v>29</v>
      </c>
      <c r="C15" s="47" t="s">
        <v>30</v>
      </c>
      <c r="D15" s="47" t="s">
        <v>31</v>
      </c>
      <c r="E15" s="47" t="s">
        <v>32</v>
      </c>
      <c r="F15" s="47" t="s">
        <v>33</v>
      </c>
      <c r="G15" s="47" t="s">
        <v>34</v>
      </c>
      <c r="H15" s="47" t="s">
        <v>35</v>
      </c>
      <c r="I15" s="47" t="s">
        <v>36</v>
      </c>
      <c r="J15" s="47" t="s">
        <v>37</v>
      </c>
      <c r="K15" s="47" t="s">
        <v>38</v>
      </c>
      <c r="L15" s="47" t="s">
        <v>39</v>
      </c>
    </row>
    <row r="16" spans="1:12" x14ac:dyDescent="0.25">
      <c r="A16" s="3"/>
      <c r="B16" s="51" t="s">
        <v>40</v>
      </c>
      <c r="C16" s="44"/>
      <c r="D16" s="44"/>
      <c r="E16" s="44"/>
      <c r="F16" s="44"/>
      <c r="G16" s="44"/>
      <c r="H16" s="58"/>
      <c r="I16" s="52" t="str">
        <f>IF(C16="","",E16/G16*H16)</f>
        <v/>
      </c>
      <c r="J16" s="44"/>
      <c r="K16" s="84">
        <f>IFERROR(MIN((J16/G16)*H16,1),0)</f>
        <v>0</v>
      </c>
      <c r="L16" s="48" t="str">
        <f>IF(C16="","",K16*E16)</f>
        <v/>
      </c>
    </row>
    <row r="17" spans="1:12" x14ac:dyDescent="0.25">
      <c r="A17" s="3"/>
      <c r="B17" s="51" t="s">
        <v>41</v>
      </c>
      <c r="C17" s="44"/>
      <c r="D17" s="44"/>
      <c r="E17" s="44"/>
      <c r="F17" s="44"/>
      <c r="G17" s="44"/>
      <c r="H17" s="58"/>
      <c r="I17" s="52" t="str">
        <f t="shared" ref="I17:I130" si="0">IF(C17="","",E17/G17*H17)</f>
        <v/>
      </c>
      <c r="J17" s="44"/>
      <c r="K17" s="84">
        <f>IFERROR(MIN((J17/G17)*H17,1),0)</f>
        <v>0</v>
      </c>
      <c r="L17" s="48" t="str">
        <f t="shared" ref="L17:L130" si="1">IF(C17="","",K17*E17)</f>
        <v/>
      </c>
    </row>
    <row r="18" spans="1:12" x14ac:dyDescent="0.25">
      <c r="A18" s="3"/>
      <c r="B18" s="51" t="s">
        <v>42</v>
      </c>
      <c r="C18" s="44"/>
      <c r="D18" s="44"/>
      <c r="E18" s="44"/>
      <c r="F18" s="44"/>
      <c r="G18" s="44"/>
      <c r="H18" s="58"/>
      <c r="I18" s="52" t="str">
        <f t="shared" si="0"/>
        <v/>
      </c>
      <c r="J18" s="44"/>
      <c r="K18" s="84">
        <f t="shared" ref="K18:K130" si="2">IFERROR(MIN((J18/G18)*H18,1),0)</f>
        <v>0</v>
      </c>
      <c r="L18" s="48" t="str">
        <f t="shared" si="1"/>
        <v/>
      </c>
    </row>
    <row r="19" spans="1:12" x14ac:dyDescent="0.25">
      <c r="A19" s="3"/>
      <c r="B19" s="51" t="s">
        <v>43</v>
      </c>
      <c r="C19" s="44"/>
      <c r="D19" s="44"/>
      <c r="E19" s="44"/>
      <c r="F19" s="44"/>
      <c r="G19" s="44"/>
      <c r="H19" s="58"/>
      <c r="I19" s="52" t="str">
        <f t="shared" si="0"/>
        <v/>
      </c>
      <c r="J19" s="44"/>
      <c r="K19" s="84">
        <f t="shared" si="2"/>
        <v>0</v>
      </c>
      <c r="L19" s="48" t="str">
        <f t="shared" si="1"/>
        <v/>
      </c>
    </row>
    <row r="20" spans="1:12" x14ac:dyDescent="0.25">
      <c r="A20" s="3"/>
      <c r="B20" s="51" t="s">
        <v>44</v>
      </c>
      <c r="C20" s="44"/>
      <c r="D20" s="44"/>
      <c r="E20" s="44"/>
      <c r="F20" s="44"/>
      <c r="G20" s="44"/>
      <c r="H20" s="58"/>
      <c r="I20" s="52" t="str">
        <f t="shared" si="0"/>
        <v/>
      </c>
      <c r="J20" s="44"/>
      <c r="K20" s="84">
        <f t="shared" si="2"/>
        <v>0</v>
      </c>
      <c r="L20" s="48" t="str">
        <f t="shared" si="1"/>
        <v/>
      </c>
    </row>
    <row r="21" spans="1:12" x14ac:dyDescent="0.25">
      <c r="A21" s="3"/>
      <c r="B21" s="51" t="s">
        <v>45</v>
      </c>
      <c r="C21" s="44"/>
      <c r="D21" s="44"/>
      <c r="E21" s="44"/>
      <c r="F21" s="44"/>
      <c r="G21" s="44"/>
      <c r="H21" s="58"/>
      <c r="I21" s="52" t="str">
        <f t="shared" si="0"/>
        <v/>
      </c>
      <c r="J21" s="44"/>
      <c r="K21" s="84">
        <f t="shared" si="2"/>
        <v>0</v>
      </c>
      <c r="L21" s="48" t="str">
        <f t="shared" si="1"/>
        <v/>
      </c>
    </row>
    <row r="22" spans="1:12" x14ac:dyDescent="0.25">
      <c r="A22" s="3"/>
      <c r="B22" s="51" t="s">
        <v>46</v>
      </c>
      <c r="C22" s="44"/>
      <c r="D22" s="44"/>
      <c r="E22" s="44"/>
      <c r="F22" s="44"/>
      <c r="G22" s="44"/>
      <c r="H22" s="58"/>
      <c r="I22" s="52" t="str">
        <f t="shared" si="0"/>
        <v/>
      </c>
      <c r="J22" s="44"/>
      <c r="K22" s="84">
        <f t="shared" si="2"/>
        <v>0</v>
      </c>
      <c r="L22" s="48" t="str">
        <f t="shared" si="1"/>
        <v/>
      </c>
    </row>
    <row r="23" spans="1:12" x14ac:dyDescent="0.25">
      <c r="A23" s="3"/>
      <c r="B23" s="51" t="s">
        <v>47</v>
      </c>
      <c r="C23" s="44"/>
      <c r="D23" s="44"/>
      <c r="E23" s="44"/>
      <c r="F23" s="44"/>
      <c r="G23" s="44" t="s">
        <v>48</v>
      </c>
      <c r="H23" s="58"/>
      <c r="I23" s="52" t="str">
        <f t="shared" si="0"/>
        <v/>
      </c>
      <c r="J23" s="44"/>
      <c r="K23" s="84">
        <f t="shared" si="2"/>
        <v>0</v>
      </c>
      <c r="L23" s="48" t="str">
        <f t="shared" si="1"/>
        <v/>
      </c>
    </row>
    <row r="24" spans="1:12" x14ac:dyDescent="0.25">
      <c r="A24" s="3"/>
      <c r="B24" s="51" t="s">
        <v>49</v>
      </c>
      <c r="C24" s="44"/>
      <c r="D24" s="44"/>
      <c r="E24" s="44"/>
      <c r="F24" s="44"/>
      <c r="G24" s="44"/>
      <c r="H24" s="58"/>
      <c r="I24" s="52" t="str">
        <f>IF(C24="","",E24/G24*H24)</f>
        <v/>
      </c>
      <c r="J24" s="44"/>
      <c r="K24" s="84">
        <f t="shared" si="2"/>
        <v>0</v>
      </c>
      <c r="L24" s="48" t="str">
        <f t="shared" si="1"/>
        <v/>
      </c>
    </row>
    <row r="25" spans="1:12" x14ac:dyDescent="0.25">
      <c r="A25" s="3"/>
      <c r="B25" s="51" t="s">
        <v>50</v>
      </c>
      <c r="C25" s="44"/>
      <c r="D25" s="44"/>
      <c r="E25" s="44"/>
      <c r="F25" s="44"/>
      <c r="G25" s="44"/>
      <c r="H25" s="58"/>
      <c r="I25" s="52" t="str">
        <f t="shared" si="0"/>
        <v/>
      </c>
      <c r="J25" s="44"/>
      <c r="K25" s="84">
        <f t="shared" si="2"/>
        <v>0</v>
      </c>
      <c r="L25" s="48" t="str">
        <f t="shared" si="1"/>
        <v/>
      </c>
    </row>
    <row r="26" spans="1:12" x14ac:dyDescent="0.25">
      <c r="A26" s="3"/>
      <c r="B26" s="51" t="s">
        <v>51</v>
      </c>
      <c r="C26" s="44"/>
      <c r="D26" s="44"/>
      <c r="E26" s="44"/>
      <c r="F26" s="44"/>
      <c r="G26" s="44" t="s">
        <v>48</v>
      </c>
      <c r="H26" s="58"/>
      <c r="I26" s="52" t="str">
        <f t="shared" si="0"/>
        <v/>
      </c>
      <c r="J26" s="44"/>
      <c r="K26" s="84">
        <f t="shared" si="2"/>
        <v>0</v>
      </c>
      <c r="L26" s="48" t="str">
        <f t="shared" si="1"/>
        <v/>
      </c>
    </row>
    <row r="27" spans="1:12" x14ac:dyDescent="0.25">
      <c r="A27" s="3"/>
      <c r="B27" s="51" t="s">
        <v>52</v>
      </c>
      <c r="C27" s="44"/>
      <c r="D27" s="44"/>
      <c r="E27" s="44"/>
      <c r="F27" s="44"/>
      <c r="G27" s="44"/>
      <c r="H27" s="58"/>
      <c r="I27" s="52" t="str">
        <f t="shared" si="0"/>
        <v/>
      </c>
      <c r="J27" s="44" t="s">
        <v>48</v>
      </c>
      <c r="K27" s="84">
        <f t="shared" si="2"/>
        <v>0</v>
      </c>
      <c r="L27" s="48" t="str">
        <f t="shared" si="1"/>
        <v/>
      </c>
    </row>
    <row r="28" spans="1:12" x14ac:dyDescent="0.25">
      <c r="A28" s="3"/>
      <c r="B28" s="51" t="s">
        <v>53</v>
      </c>
      <c r="C28" s="44"/>
      <c r="D28" s="44"/>
      <c r="E28" s="44"/>
      <c r="F28" s="44"/>
      <c r="G28" s="44"/>
      <c r="H28" s="58"/>
      <c r="I28" s="52" t="str">
        <f t="shared" si="0"/>
        <v/>
      </c>
      <c r="J28" s="44"/>
      <c r="K28" s="84">
        <f t="shared" si="2"/>
        <v>0</v>
      </c>
      <c r="L28" s="48" t="str">
        <f t="shared" si="1"/>
        <v/>
      </c>
    </row>
    <row r="29" spans="1:12" x14ac:dyDescent="0.25">
      <c r="A29" s="3"/>
      <c r="B29" s="51" t="s">
        <v>54</v>
      </c>
      <c r="C29" s="44"/>
      <c r="D29" s="44"/>
      <c r="E29" s="44"/>
      <c r="F29" s="44"/>
      <c r="G29" s="44"/>
      <c r="H29" s="58"/>
      <c r="I29" s="52" t="str">
        <f t="shared" si="0"/>
        <v/>
      </c>
      <c r="J29" s="44"/>
      <c r="K29" s="84">
        <f t="shared" si="2"/>
        <v>0</v>
      </c>
      <c r="L29" s="48" t="str">
        <f t="shared" si="1"/>
        <v/>
      </c>
    </row>
    <row r="30" spans="1:12" x14ac:dyDescent="0.25">
      <c r="A30" s="3"/>
      <c r="B30" s="51" t="s">
        <v>55</v>
      </c>
      <c r="C30" s="44"/>
      <c r="D30" s="44"/>
      <c r="E30" s="44"/>
      <c r="F30" s="44"/>
      <c r="G30" s="44"/>
      <c r="H30" s="58"/>
      <c r="I30" s="52" t="str">
        <f t="shared" si="0"/>
        <v/>
      </c>
      <c r="J30" s="44"/>
      <c r="K30" s="84">
        <f t="shared" si="2"/>
        <v>0</v>
      </c>
      <c r="L30" s="48" t="str">
        <f t="shared" si="1"/>
        <v/>
      </c>
    </row>
    <row r="31" spans="1:12" x14ac:dyDescent="0.25">
      <c r="A31" s="3"/>
      <c r="B31" s="51" t="s">
        <v>56</v>
      </c>
      <c r="C31" s="44"/>
      <c r="D31" s="44"/>
      <c r="E31" s="44"/>
      <c r="F31" s="44"/>
      <c r="G31" s="44"/>
      <c r="H31" s="58"/>
      <c r="I31" s="52" t="str">
        <f t="shared" si="0"/>
        <v/>
      </c>
      <c r="J31" s="44"/>
      <c r="K31" s="84">
        <f t="shared" si="2"/>
        <v>0</v>
      </c>
      <c r="L31" s="48" t="str">
        <f t="shared" si="1"/>
        <v/>
      </c>
    </row>
    <row r="32" spans="1:12" x14ac:dyDescent="0.25">
      <c r="A32" s="3"/>
      <c r="B32" s="51" t="s">
        <v>57</v>
      </c>
      <c r="C32" s="44"/>
      <c r="D32" s="44"/>
      <c r="E32" s="44"/>
      <c r="F32" s="44"/>
      <c r="G32" s="44"/>
      <c r="H32" s="58"/>
      <c r="I32" s="52" t="str">
        <f t="shared" ref="I32:I124" si="3">IF(C32="","",E32/G32*H32)</f>
        <v/>
      </c>
      <c r="J32" s="44"/>
      <c r="K32" s="84">
        <f t="shared" ref="K32:K124" si="4">IFERROR(MIN((J32/G32)*H32,1),0)</f>
        <v>0</v>
      </c>
      <c r="L32" s="48" t="str">
        <f t="shared" ref="L32:L124" si="5">IF(C32="","",K32*E32)</f>
        <v/>
      </c>
    </row>
    <row r="33" spans="1:12" x14ac:dyDescent="0.25">
      <c r="A33" s="3"/>
      <c r="B33" s="51" t="s">
        <v>58</v>
      </c>
      <c r="C33" s="44"/>
      <c r="D33" s="44"/>
      <c r="E33" s="44"/>
      <c r="F33" s="44"/>
      <c r="G33" s="44"/>
      <c r="H33" s="58"/>
      <c r="I33" s="52" t="str">
        <f t="shared" si="3"/>
        <v/>
      </c>
      <c r="J33" s="44"/>
      <c r="K33" s="84">
        <f t="shared" si="4"/>
        <v>0</v>
      </c>
      <c r="L33" s="48" t="str">
        <f t="shared" si="5"/>
        <v/>
      </c>
    </row>
    <row r="34" spans="1:12" x14ac:dyDescent="0.25">
      <c r="A34" s="3"/>
      <c r="B34" s="51" t="s">
        <v>59</v>
      </c>
      <c r="C34" s="44"/>
      <c r="D34" s="44"/>
      <c r="E34" s="44"/>
      <c r="F34" s="44"/>
      <c r="G34" s="44"/>
      <c r="H34" s="58"/>
      <c r="I34" s="52" t="str">
        <f t="shared" si="3"/>
        <v/>
      </c>
      <c r="J34" s="44"/>
      <c r="K34" s="84">
        <f t="shared" si="4"/>
        <v>0</v>
      </c>
      <c r="L34" s="48" t="str">
        <f t="shared" si="5"/>
        <v/>
      </c>
    </row>
    <row r="35" spans="1:12" x14ac:dyDescent="0.25">
      <c r="A35" s="3"/>
      <c r="B35" s="51" t="s">
        <v>60</v>
      </c>
      <c r="C35" s="44"/>
      <c r="D35" s="44"/>
      <c r="E35" s="44"/>
      <c r="F35" s="44"/>
      <c r="G35" s="44"/>
      <c r="H35" s="58"/>
      <c r="I35" s="52" t="str">
        <f t="shared" si="3"/>
        <v/>
      </c>
      <c r="J35" s="44"/>
      <c r="K35" s="84">
        <f t="shared" si="4"/>
        <v>0</v>
      </c>
      <c r="L35" s="48" t="str">
        <f t="shared" si="5"/>
        <v/>
      </c>
    </row>
    <row r="36" spans="1:12" x14ac:dyDescent="0.25">
      <c r="A36" s="3"/>
      <c r="B36" s="51" t="s">
        <v>61</v>
      </c>
      <c r="C36" s="44"/>
      <c r="D36" s="44"/>
      <c r="E36" s="44"/>
      <c r="F36" s="44"/>
      <c r="G36" s="44"/>
      <c r="H36" s="58"/>
      <c r="I36" s="52" t="str">
        <f t="shared" si="3"/>
        <v/>
      </c>
      <c r="J36" s="44"/>
      <c r="K36" s="84">
        <f t="shared" si="4"/>
        <v>0</v>
      </c>
      <c r="L36" s="48" t="str">
        <f t="shared" si="5"/>
        <v/>
      </c>
    </row>
    <row r="37" spans="1:12" x14ac:dyDescent="0.25">
      <c r="A37" s="3"/>
      <c r="B37" s="51" t="s">
        <v>62</v>
      </c>
      <c r="C37" s="44"/>
      <c r="D37" s="44"/>
      <c r="E37" s="44"/>
      <c r="F37" s="44"/>
      <c r="G37" s="44"/>
      <c r="H37" s="58"/>
      <c r="I37" s="52" t="str">
        <f t="shared" si="3"/>
        <v/>
      </c>
      <c r="J37" s="44"/>
      <c r="K37" s="84">
        <f t="shared" si="4"/>
        <v>0</v>
      </c>
      <c r="L37" s="48" t="str">
        <f t="shared" si="5"/>
        <v/>
      </c>
    </row>
    <row r="38" spans="1:12" x14ac:dyDescent="0.25">
      <c r="A38" s="3"/>
      <c r="B38" s="51" t="s">
        <v>62</v>
      </c>
      <c r="C38" s="44"/>
      <c r="D38" s="44"/>
      <c r="E38" s="44"/>
      <c r="F38" s="44"/>
      <c r="G38" s="44"/>
      <c r="H38" s="58"/>
      <c r="I38" s="52" t="str">
        <f t="shared" si="3"/>
        <v/>
      </c>
      <c r="J38" s="44"/>
      <c r="K38" s="84">
        <f t="shared" si="4"/>
        <v>0</v>
      </c>
      <c r="L38" s="48" t="str">
        <f t="shared" si="5"/>
        <v/>
      </c>
    </row>
    <row r="39" spans="1:12" x14ac:dyDescent="0.25">
      <c r="A39" s="3"/>
      <c r="B39" s="51" t="s">
        <v>62</v>
      </c>
      <c r="C39" s="44"/>
      <c r="D39" s="44"/>
      <c r="E39" s="44"/>
      <c r="F39" s="44"/>
      <c r="G39" s="44"/>
      <c r="H39" s="58"/>
      <c r="I39" s="52" t="str">
        <f t="shared" ref="I39:I67" si="6">IF(C39="","",E39/G39*H39)</f>
        <v/>
      </c>
      <c r="J39" s="44"/>
      <c r="K39" s="84">
        <f t="shared" ref="K39:K67" si="7">IFERROR(MIN((J39/G39)*H39,1),0)</f>
        <v>0</v>
      </c>
      <c r="L39" s="48" t="str">
        <f t="shared" ref="L39:L67" si="8">IF(C39="","",K39*E39)</f>
        <v/>
      </c>
    </row>
    <row r="40" spans="1:12" x14ac:dyDescent="0.25">
      <c r="A40" s="3"/>
      <c r="B40" s="51" t="s">
        <v>62</v>
      </c>
      <c r="C40" s="44"/>
      <c r="D40" s="44"/>
      <c r="E40" s="44"/>
      <c r="F40" s="44"/>
      <c r="G40" s="44"/>
      <c r="H40" s="58"/>
      <c r="I40" s="52" t="str">
        <f t="shared" si="6"/>
        <v/>
      </c>
      <c r="J40" s="44"/>
      <c r="K40" s="84">
        <f t="shared" si="7"/>
        <v>0</v>
      </c>
      <c r="L40" s="48" t="str">
        <f t="shared" si="8"/>
        <v/>
      </c>
    </row>
    <row r="41" spans="1:12" x14ac:dyDescent="0.25">
      <c r="A41" s="3"/>
      <c r="B41" s="51" t="s">
        <v>62</v>
      </c>
      <c r="C41" s="44"/>
      <c r="D41" s="44"/>
      <c r="E41" s="44"/>
      <c r="F41" s="44"/>
      <c r="G41" s="44"/>
      <c r="H41" s="58"/>
      <c r="I41" s="52" t="str">
        <f t="shared" si="6"/>
        <v/>
      </c>
      <c r="J41" s="44"/>
      <c r="K41" s="84">
        <f t="shared" si="7"/>
        <v>0</v>
      </c>
      <c r="L41" s="48" t="str">
        <f t="shared" si="8"/>
        <v/>
      </c>
    </row>
    <row r="42" spans="1:12" x14ac:dyDescent="0.25">
      <c r="A42" s="3"/>
      <c r="B42" s="51" t="s">
        <v>62</v>
      </c>
      <c r="C42" s="44"/>
      <c r="D42" s="44"/>
      <c r="E42" s="44"/>
      <c r="F42" s="44"/>
      <c r="G42" s="44"/>
      <c r="H42" s="58"/>
      <c r="I42" s="52" t="str">
        <f t="shared" si="6"/>
        <v/>
      </c>
      <c r="J42" s="44"/>
      <c r="K42" s="84">
        <f t="shared" si="7"/>
        <v>0</v>
      </c>
      <c r="L42" s="48" t="str">
        <f t="shared" si="8"/>
        <v/>
      </c>
    </row>
    <row r="43" spans="1:12" x14ac:dyDescent="0.25">
      <c r="A43" s="3"/>
      <c r="B43" s="51" t="s">
        <v>62</v>
      </c>
      <c r="C43" s="44"/>
      <c r="D43" s="44"/>
      <c r="E43" s="44"/>
      <c r="F43" s="44"/>
      <c r="G43" s="44"/>
      <c r="H43" s="58"/>
      <c r="I43" s="52" t="str">
        <f t="shared" si="6"/>
        <v/>
      </c>
      <c r="J43" s="44"/>
      <c r="K43" s="84">
        <f t="shared" si="7"/>
        <v>0</v>
      </c>
      <c r="L43" s="48" t="str">
        <f t="shared" si="8"/>
        <v/>
      </c>
    </row>
    <row r="44" spans="1:12" x14ac:dyDescent="0.25">
      <c r="A44" s="3"/>
      <c r="B44" s="51" t="s">
        <v>62</v>
      </c>
      <c r="C44" s="44"/>
      <c r="D44" s="44"/>
      <c r="E44" s="44"/>
      <c r="F44" s="44"/>
      <c r="G44" s="44"/>
      <c r="H44" s="58"/>
      <c r="I44" s="52" t="str">
        <f t="shared" si="6"/>
        <v/>
      </c>
      <c r="J44" s="44"/>
      <c r="K44" s="84">
        <f t="shared" si="7"/>
        <v>0</v>
      </c>
      <c r="L44" s="48" t="str">
        <f t="shared" si="8"/>
        <v/>
      </c>
    </row>
    <row r="45" spans="1:12" x14ac:dyDescent="0.25">
      <c r="A45" s="3"/>
      <c r="B45" s="51" t="s">
        <v>62</v>
      </c>
      <c r="C45" s="44"/>
      <c r="D45" s="44"/>
      <c r="E45" s="44"/>
      <c r="F45" s="44"/>
      <c r="G45" s="44"/>
      <c r="H45" s="58"/>
      <c r="I45" s="52" t="str">
        <f t="shared" si="6"/>
        <v/>
      </c>
      <c r="J45" s="44"/>
      <c r="K45" s="84">
        <f t="shared" si="7"/>
        <v>0</v>
      </c>
      <c r="L45" s="48" t="str">
        <f t="shared" si="8"/>
        <v/>
      </c>
    </row>
    <row r="46" spans="1:12" x14ac:dyDescent="0.25">
      <c r="A46" s="3"/>
      <c r="B46" s="51" t="s">
        <v>62</v>
      </c>
      <c r="C46" s="44"/>
      <c r="D46" s="44"/>
      <c r="E46" s="44"/>
      <c r="F46" s="44"/>
      <c r="G46" s="44"/>
      <c r="H46" s="58"/>
      <c r="I46" s="52" t="str">
        <f t="shared" si="6"/>
        <v/>
      </c>
      <c r="J46" s="44"/>
      <c r="K46" s="84">
        <f t="shared" si="7"/>
        <v>0</v>
      </c>
      <c r="L46" s="48" t="str">
        <f t="shared" si="8"/>
        <v/>
      </c>
    </row>
    <row r="47" spans="1:12" x14ac:dyDescent="0.25">
      <c r="A47" s="3"/>
      <c r="B47" s="51" t="s">
        <v>62</v>
      </c>
      <c r="C47" s="44"/>
      <c r="D47" s="44"/>
      <c r="E47" s="44"/>
      <c r="F47" s="44"/>
      <c r="G47" s="44"/>
      <c r="H47" s="58"/>
      <c r="I47" s="52" t="str">
        <f t="shared" si="6"/>
        <v/>
      </c>
      <c r="J47" s="44"/>
      <c r="K47" s="84">
        <f t="shared" si="7"/>
        <v>0</v>
      </c>
      <c r="L47" s="48" t="str">
        <f t="shared" si="8"/>
        <v/>
      </c>
    </row>
    <row r="48" spans="1:12" x14ac:dyDescent="0.25">
      <c r="A48" s="3"/>
      <c r="B48" s="51" t="s">
        <v>62</v>
      </c>
      <c r="C48" s="44"/>
      <c r="D48" s="44"/>
      <c r="E48" s="44"/>
      <c r="F48" s="44"/>
      <c r="G48" s="44"/>
      <c r="H48" s="58"/>
      <c r="I48" s="52" t="str">
        <f t="shared" si="6"/>
        <v/>
      </c>
      <c r="J48" s="44"/>
      <c r="K48" s="84">
        <f t="shared" si="7"/>
        <v>0</v>
      </c>
      <c r="L48" s="48" t="str">
        <f t="shared" si="8"/>
        <v/>
      </c>
    </row>
    <row r="49" spans="1:12" x14ac:dyDescent="0.25">
      <c r="A49" s="3"/>
      <c r="B49" s="51" t="s">
        <v>62</v>
      </c>
      <c r="C49" s="44"/>
      <c r="D49" s="44"/>
      <c r="E49" s="44"/>
      <c r="F49" s="44"/>
      <c r="G49" s="44"/>
      <c r="H49" s="58"/>
      <c r="I49" s="52" t="str">
        <f t="shared" si="6"/>
        <v/>
      </c>
      <c r="J49" s="44"/>
      <c r="K49" s="84">
        <f t="shared" si="7"/>
        <v>0</v>
      </c>
      <c r="L49" s="48" t="str">
        <f t="shared" si="8"/>
        <v/>
      </c>
    </row>
    <row r="50" spans="1:12" x14ac:dyDescent="0.25">
      <c r="A50" s="3"/>
      <c r="B50" s="51" t="s">
        <v>62</v>
      </c>
      <c r="C50" s="44"/>
      <c r="D50" s="44"/>
      <c r="E50" s="44"/>
      <c r="F50" s="44"/>
      <c r="G50" s="44"/>
      <c r="H50" s="58"/>
      <c r="I50" s="52" t="str">
        <f t="shared" si="6"/>
        <v/>
      </c>
      <c r="J50" s="44"/>
      <c r="K50" s="84">
        <f t="shared" si="7"/>
        <v>0</v>
      </c>
      <c r="L50" s="48" t="str">
        <f t="shared" si="8"/>
        <v/>
      </c>
    </row>
    <row r="51" spans="1:12" x14ac:dyDescent="0.25">
      <c r="A51" s="3"/>
      <c r="B51" s="51" t="s">
        <v>62</v>
      </c>
      <c r="C51" s="44"/>
      <c r="D51" s="44"/>
      <c r="E51" s="44"/>
      <c r="F51" s="44"/>
      <c r="G51" s="44"/>
      <c r="H51" s="58"/>
      <c r="I51" s="52" t="str">
        <f t="shared" si="6"/>
        <v/>
      </c>
      <c r="J51" s="44"/>
      <c r="K51" s="84">
        <f t="shared" si="7"/>
        <v>0</v>
      </c>
      <c r="L51" s="48" t="str">
        <f t="shared" si="8"/>
        <v/>
      </c>
    </row>
    <row r="52" spans="1:12" x14ac:dyDescent="0.25">
      <c r="A52" s="3"/>
      <c r="B52" s="51" t="s">
        <v>62</v>
      </c>
      <c r="C52" s="44"/>
      <c r="D52" s="44"/>
      <c r="E52" s="44"/>
      <c r="F52" s="44"/>
      <c r="G52" s="44"/>
      <c r="H52" s="58"/>
      <c r="I52" s="52" t="str">
        <f t="shared" si="6"/>
        <v/>
      </c>
      <c r="J52" s="44"/>
      <c r="K52" s="84">
        <f t="shared" si="7"/>
        <v>0</v>
      </c>
      <c r="L52" s="48" t="str">
        <f t="shared" si="8"/>
        <v/>
      </c>
    </row>
    <row r="53" spans="1:12" x14ac:dyDescent="0.25">
      <c r="A53" s="3"/>
      <c r="B53" s="51" t="s">
        <v>62</v>
      </c>
      <c r="C53" s="44"/>
      <c r="D53" s="44"/>
      <c r="E53" s="44"/>
      <c r="F53" s="44"/>
      <c r="G53" s="44"/>
      <c r="H53" s="58"/>
      <c r="I53" s="52" t="str">
        <f t="shared" si="6"/>
        <v/>
      </c>
      <c r="J53" s="44"/>
      <c r="K53" s="84">
        <f t="shared" si="7"/>
        <v>0</v>
      </c>
      <c r="L53" s="48" t="str">
        <f t="shared" si="8"/>
        <v/>
      </c>
    </row>
    <row r="54" spans="1:12" x14ac:dyDescent="0.25">
      <c r="A54" s="3"/>
      <c r="B54" s="51" t="s">
        <v>62</v>
      </c>
      <c r="C54" s="44"/>
      <c r="D54" s="44"/>
      <c r="E54" s="44"/>
      <c r="F54" s="44"/>
      <c r="G54" s="44"/>
      <c r="H54" s="58"/>
      <c r="I54" s="52" t="str">
        <f t="shared" si="6"/>
        <v/>
      </c>
      <c r="J54" s="44"/>
      <c r="K54" s="84">
        <f t="shared" si="7"/>
        <v>0</v>
      </c>
      <c r="L54" s="48" t="str">
        <f t="shared" si="8"/>
        <v/>
      </c>
    </row>
    <row r="55" spans="1:12" x14ac:dyDescent="0.25">
      <c r="A55" s="3"/>
      <c r="B55" s="51" t="s">
        <v>62</v>
      </c>
      <c r="C55" s="44"/>
      <c r="D55" s="44"/>
      <c r="E55" s="44"/>
      <c r="F55" s="44"/>
      <c r="G55" s="44"/>
      <c r="H55" s="58"/>
      <c r="I55" s="52" t="str">
        <f t="shared" si="6"/>
        <v/>
      </c>
      <c r="J55" s="44"/>
      <c r="K55" s="84">
        <f t="shared" si="7"/>
        <v>0</v>
      </c>
      <c r="L55" s="48" t="str">
        <f t="shared" si="8"/>
        <v/>
      </c>
    </row>
    <row r="56" spans="1:12" x14ac:dyDescent="0.25">
      <c r="A56" s="3"/>
      <c r="B56" s="51" t="s">
        <v>62</v>
      </c>
      <c r="C56" s="44"/>
      <c r="D56" s="44"/>
      <c r="E56" s="44"/>
      <c r="F56" s="44"/>
      <c r="G56" s="44"/>
      <c r="H56" s="58"/>
      <c r="I56" s="52" t="str">
        <f t="shared" si="6"/>
        <v/>
      </c>
      <c r="J56" s="44"/>
      <c r="K56" s="84">
        <f t="shared" si="7"/>
        <v>0</v>
      </c>
      <c r="L56" s="48" t="str">
        <f t="shared" si="8"/>
        <v/>
      </c>
    </row>
    <row r="57" spans="1:12" x14ac:dyDescent="0.25">
      <c r="A57" s="3"/>
      <c r="B57" s="51" t="s">
        <v>62</v>
      </c>
      <c r="C57" s="44"/>
      <c r="D57" s="44"/>
      <c r="E57" s="44"/>
      <c r="F57" s="44"/>
      <c r="G57" s="44"/>
      <c r="H57" s="58"/>
      <c r="I57" s="52" t="str">
        <f t="shared" si="6"/>
        <v/>
      </c>
      <c r="J57" s="44"/>
      <c r="K57" s="84">
        <f t="shared" si="7"/>
        <v>0</v>
      </c>
      <c r="L57" s="48" t="str">
        <f t="shared" si="8"/>
        <v/>
      </c>
    </row>
    <row r="58" spans="1:12" x14ac:dyDescent="0.25">
      <c r="A58" s="3"/>
      <c r="B58" s="51" t="s">
        <v>62</v>
      </c>
      <c r="C58" s="44"/>
      <c r="D58" s="44"/>
      <c r="E58" s="44"/>
      <c r="F58" s="44"/>
      <c r="G58" s="44"/>
      <c r="H58" s="58"/>
      <c r="I58" s="52" t="str">
        <f t="shared" si="6"/>
        <v/>
      </c>
      <c r="J58" s="44"/>
      <c r="K58" s="84">
        <f t="shared" si="7"/>
        <v>0</v>
      </c>
      <c r="L58" s="48" t="str">
        <f t="shared" si="8"/>
        <v/>
      </c>
    </row>
    <row r="59" spans="1:12" x14ac:dyDescent="0.25">
      <c r="A59" s="3"/>
      <c r="B59" s="51" t="s">
        <v>62</v>
      </c>
      <c r="C59" s="44"/>
      <c r="D59" s="44"/>
      <c r="E59" s="44"/>
      <c r="F59" s="44"/>
      <c r="G59" s="44"/>
      <c r="H59" s="58"/>
      <c r="I59" s="52" t="str">
        <f t="shared" si="6"/>
        <v/>
      </c>
      <c r="J59" s="44"/>
      <c r="K59" s="84">
        <f t="shared" si="7"/>
        <v>0</v>
      </c>
      <c r="L59" s="48" t="str">
        <f t="shared" si="8"/>
        <v/>
      </c>
    </row>
    <row r="60" spans="1:12" x14ac:dyDescent="0.25">
      <c r="A60" s="3"/>
      <c r="B60" s="51" t="s">
        <v>62</v>
      </c>
      <c r="C60" s="44"/>
      <c r="D60" s="44"/>
      <c r="E60" s="44"/>
      <c r="F60" s="44"/>
      <c r="G60" s="44"/>
      <c r="H60" s="58"/>
      <c r="I60" s="52" t="str">
        <f t="shared" si="6"/>
        <v/>
      </c>
      <c r="J60" s="44"/>
      <c r="K60" s="84">
        <f t="shared" si="7"/>
        <v>0</v>
      </c>
      <c r="L60" s="48" t="str">
        <f t="shared" si="8"/>
        <v/>
      </c>
    </row>
    <row r="61" spans="1:12" x14ac:dyDescent="0.25">
      <c r="A61" s="3"/>
      <c r="B61" s="51" t="s">
        <v>62</v>
      </c>
      <c r="C61" s="44"/>
      <c r="D61" s="44"/>
      <c r="E61" s="44"/>
      <c r="F61" s="44"/>
      <c r="G61" s="44"/>
      <c r="H61" s="58"/>
      <c r="I61" s="52" t="str">
        <f t="shared" si="6"/>
        <v/>
      </c>
      <c r="J61" s="44"/>
      <c r="K61" s="84">
        <f t="shared" si="7"/>
        <v>0</v>
      </c>
      <c r="L61" s="48" t="str">
        <f t="shared" si="8"/>
        <v/>
      </c>
    </row>
    <row r="62" spans="1:12" x14ac:dyDescent="0.25">
      <c r="A62" s="3"/>
      <c r="B62" s="51" t="s">
        <v>62</v>
      </c>
      <c r="C62" s="44"/>
      <c r="D62" s="44"/>
      <c r="E62" s="44"/>
      <c r="F62" s="44"/>
      <c r="G62" s="44"/>
      <c r="H62" s="58"/>
      <c r="I62" s="52" t="str">
        <f t="shared" si="6"/>
        <v/>
      </c>
      <c r="J62" s="44"/>
      <c r="K62" s="84">
        <f t="shared" si="7"/>
        <v>0</v>
      </c>
      <c r="L62" s="48" t="str">
        <f t="shared" si="8"/>
        <v/>
      </c>
    </row>
    <row r="63" spans="1:12" x14ac:dyDescent="0.25">
      <c r="A63" s="3"/>
      <c r="B63" s="51" t="s">
        <v>62</v>
      </c>
      <c r="C63" s="44"/>
      <c r="D63" s="44"/>
      <c r="E63" s="44"/>
      <c r="F63" s="44"/>
      <c r="G63" s="44"/>
      <c r="H63" s="58"/>
      <c r="I63" s="52" t="str">
        <f t="shared" si="6"/>
        <v/>
      </c>
      <c r="J63" s="44"/>
      <c r="K63" s="84">
        <f t="shared" si="7"/>
        <v>0</v>
      </c>
      <c r="L63" s="48" t="str">
        <f t="shared" si="8"/>
        <v/>
      </c>
    </row>
    <row r="64" spans="1:12" x14ac:dyDescent="0.25">
      <c r="A64" s="3"/>
      <c r="B64" s="51" t="s">
        <v>62</v>
      </c>
      <c r="C64" s="44"/>
      <c r="D64" s="44"/>
      <c r="E64" s="44"/>
      <c r="F64" s="44"/>
      <c r="G64" s="44"/>
      <c r="H64" s="58"/>
      <c r="I64" s="52" t="str">
        <f t="shared" si="6"/>
        <v/>
      </c>
      <c r="J64" s="44"/>
      <c r="K64" s="84">
        <f t="shared" si="7"/>
        <v>0</v>
      </c>
      <c r="L64" s="48" t="str">
        <f t="shared" si="8"/>
        <v/>
      </c>
    </row>
    <row r="65" spans="1:12" x14ac:dyDescent="0.25">
      <c r="A65" s="3"/>
      <c r="B65" s="51" t="s">
        <v>62</v>
      </c>
      <c r="C65" s="44"/>
      <c r="D65" s="44"/>
      <c r="E65" s="44"/>
      <c r="F65" s="44"/>
      <c r="G65" s="44"/>
      <c r="H65" s="58"/>
      <c r="I65" s="52" t="str">
        <f t="shared" si="6"/>
        <v/>
      </c>
      <c r="J65" s="44"/>
      <c r="K65" s="84">
        <f t="shared" si="7"/>
        <v>0</v>
      </c>
      <c r="L65" s="48" t="str">
        <f t="shared" si="8"/>
        <v/>
      </c>
    </row>
    <row r="66" spans="1:12" x14ac:dyDescent="0.25">
      <c r="A66" s="3"/>
      <c r="B66" s="51" t="s">
        <v>62</v>
      </c>
      <c r="C66" s="44"/>
      <c r="D66" s="44"/>
      <c r="E66" s="44"/>
      <c r="F66" s="44"/>
      <c r="G66" s="44"/>
      <c r="H66" s="58"/>
      <c r="I66" s="52" t="str">
        <f t="shared" si="6"/>
        <v/>
      </c>
      <c r="J66" s="44"/>
      <c r="K66" s="84">
        <f t="shared" si="7"/>
        <v>0</v>
      </c>
      <c r="L66" s="48" t="str">
        <f t="shared" si="8"/>
        <v/>
      </c>
    </row>
    <row r="67" spans="1:12" x14ac:dyDescent="0.25">
      <c r="A67" s="3"/>
      <c r="B67" s="51" t="s">
        <v>62</v>
      </c>
      <c r="C67" s="44"/>
      <c r="D67" s="44"/>
      <c r="E67" s="44"/>
      <c r="F67" s="44"/>
      <c r="G67" s="44"/>
      <c r="H67" s="58"/>
      <c r="I67" s="52" t="str">
        <f t="shared" si="6"/>
        <v/>
      </c>
      <c r="J67" s="44"/>
      <c r="K67" s="84">
        <f t="shared" si="7"/>
        <v>0</v>
      </c>
      <c r="L67" s="48" t="str">
        <f t="shared" si="8"/>
        <v/>
      </c>
    </row>
    <row r="68" spans="1:12" x14ac:dyDescent="0.25">
      <c r="A68" s="3"/>
      <c r="B68" s="51" t="s">
        <v>62</v>
      </c>
      <c r="C68" s="44"/>
      <c r="D68" s="44"/>
      <c r="E68" s="44"/>
      <c r="F68" s="44"/>
      <c r="G68" s="44"/>
      <c r="H68" s="58"/>
      <c r="I68" s="52" t="str">
        <f t="shared" si="3"/>
        <v/>
      </c>
      <c r="J68" s="44"/>
      <c r="K68" s="84">
        <f t="shared" si="4"/>
        <v>0</v>
      </c>
      <c r="L68" s="48" t="str">
        <f t="shared" si="5"/>
        <v/>
      </c>
    </row>
    <row r="69" spans="1:12" x14ac:dyDescent="0.25">
      <c r="A69" s="3"/>
      <c r="B69" s="51" t="s">
        <v>62</v>
      </c>
      <c r="C69" s="44"/>
      <c r="D69" s="44"/>
      <c r="E69" s="44"/>
      <c r="F69" s="44"/>
      <c r="G69" s="44"/>
      <c r="H69" s="58"/>
      <c r="I69" s="52" t="str">
        <f t="shared" si="3"/>
        <v/>
      </c>
      <c r="J69" s="44"/>
      <c r="K69" s="84">
        <f t="shared" si="4"/>
        <v>0</v>
      </c>
      <c r="L69" s="48" t="str">
        <f t="shared" si="5"/>
        <v/>
      </c>
    </row>
    <row r="70" spans="1:12" x14ac:dyDescent="0.25">
      <c r="A70" s="3"/>
      <c r="B70" s="51" t="s">
        <v>62</v>
      </c>
      <c r="C70" s="44"/>
      <c r="D70" s="44"/>
      <c r="E70" s="44"/>
      <c r="F70" s="44"/>
      <c r="G70" s="44"/>
      <c r="H70" s="58"/>
      <c r="I70" s="52" t="str">
        <f t="shared" si="3"/>
        <v/>
      </c>
      <c r="J70" s="44"/>
      <c r="K70" s="84">
        <f t="shared" si="4"/>
        <v>0</v>
      </c>
      <c r="L70" s="48" t="str">
        <f t="shared" si="5"/>
        <v/>
      </c>
    </row>
    <row r="71" spans="1:12" x14ac:dyDescent="0.25">
      <c r="A71" s="3"/>
      <c r="B71" s="51" t="s">
        <v>62</v>
      </c>
      <c r="C71" s="44"/>
      <c r="D71" s="44"/>
      <c r="E71" s="44"/>
      <c r="F71" s="44"/>
      <c r="G71" s="44"/>
      <c r="H71" s="58"/>
      <c r="I71" s="52" t="str">
        <f t="shared" si="3"/>
        <v/>
      </c>
      <c r="J71" s="44"/>
      <c r="K71" s="84">
        <f t="shared" si="4"/>
        <v>0</v>
      </c>
      <c r="L71" s="48" t="str">
        <f t="shared" si="5"/>
        <v/>
      </c>
    </row>
    <row r="72" spans="1:12" x14ac:dyDescent="0.25">
      <c r="A72" s="3"/>
      <c r="B72" s="51" t="s">
        <v>62</v>
      </c>
      <c r="C72" s="44"/>
      <c r="D72" s="44"/>
      <c r="E72" s="44"/>
      <c r="F72" s="44"/>
      <c r="G72" s="44"/>
      <c r="H72" s="58"/>
      <c r="I72" s="52" t="str">
        <f t="shared" si="3"/>
        <v/>
      </c>
      <c r="J72" s="44"/>
      <c r="K72" s="84">
        <f t="shared" si="4"/>
        <v>0</v>
      </c>
      <c r="L72" s="48" t="str">
        <f t="shared" si="5"/>
        <v/>
      </c>
    </row>
    <row r="73" spans="1:12" x14ac:dyDescent="0.25">
      <c r="A73" s="3"/>
      <c r="B73" s="51" t="s">
        <v>62</v>
      </c>
      <c r="C73" s="44"/>
      <c r="D73" s="44"/>
      <c r="E73" s="44"/>
      <c r="F73" s="44"/>
      <c r="G73" s="44"/>
      <c r="H73" s="58"/>
      <c r="I73" s="52" t="str">
        <f t="shared" si="3"/>
        <v/>
      </c>
      <c r="J73" s="44"/>
      <c r="K73" s="84">
        <f t="shared" si="4"/>
        <v>0</v>
      </c>
      <c r="L73" s="48" t="str">
        <f t="shared" si="5"/>
        <v/>
      </c>
    </row>
    <row r="74" spans="1:12" x14ac:dyDescent="0.25">
      <c r="A74" s="3"/>
      <c r="B74" s="51" t="s">
        <v>62</v>
      </c>
      <c r="C74" s="44"/>
      <c r="D74" s="44"/>
      <c r="E74" s="44"/>
      <c r="F74" s="44"/>
      <c r="G74" s="44"/>
      <c r="H74" s="58"/>
      <c r="I74" s="52" t="str">
        <f t="shared" ref="I74:I81" si="9">IF(C74="","",E74/G74*H74)</f>
        <v/>
      </c>
      <c r="J74" s="44"/>
      <c r="K74" s="84">
        <f t="shared" ref="K74:K81" si="10">IFERROR(MIN((J74/G74)*H74,1),0)</f>
        <v>0</v>
      </c>
      <c r="L74" s="48" t="str">
        <f t="shared" ref="L74:L81" si="11">IF(C74="","",K74*E74)</f>
        <v/>
      </c>
    </row>
    <row r="75" spans="1:12" x14ac:dyDescent="0.25">
      <c r="A75" s="3"/>
      <c r="B75" s="51" t="s">
        <v>62</v>
      </c>
      <c r="C75" s="44"/>
      <c r="D75" s="44"/>
      <c r="E75" s="44"/>
      <c r="F75" s="44"/>
      <c r="G75" s="44"/>
      <c r="H75" s="58"/>
      <c r="I75" s="52" t="str">
        <f t="shared" si="9"/>
        <v/>
      </c>
      <c r="J75" s="44"/>
      <c r="K75" s="84">
        <f t="shared" si="10"/>
        <v>0</v>
      </c>
      <c r="L75" s="48" t="str">
        <f t="shared" si="11"/>
        <v/>
      </c>
    </row>
    <row r="76" spans="1:12" x14ac:dyDescent="0.25">
      <c r="A76" s="3"/>
      <c r="B76" s="51" t="s">
        <v>62</v>
      </c>
      <c r="C76" s="44"/>
      <c r="D76" s="44"/>
      <c r="E76" s="44"/>
      <c r="F76" s="44"/>
      <c r="G76" s="44"/>
      <c r="H76" s="58"/>
      <c r="I76" s="52" t="str">
        <f t="shared" si="9"/>
        <v/>
      </c>
      <c r="J76" s="44"/>
      <c r="K76" s="84">
        <f t="shared" si="10"/>
        <v>0</v>
      </c>
      <c r="L76" s="48" t="str">
        <f t="shared" si="11"/>
        <v/>
      </c>
    </row>
    <row r="77" spans="1:12" x14ac:dyDescent="0.25">
      <c r="A77" s="3"/>
      <c r="B77" s="51" t="s">
        <v>62</v>
      </c>
      <c r="C77" s="44"/>
      <c r="D77" s="44"/>
      <c r="E77" s="44"/>
      <c r="F77" s="44"/>
      <c r="G77" s="44"/>
      <c r="H77" s="58"/>
      <c r="I77" s="52" t="str">
        <f t="shared" si="9"/>
        <v/>
      </c>
      <c r="J77" s="44"/>
      <c r="K77" s="84">
        <f t="shared" si="10"/>
        <v>0</v>
      </c>
      <c r="L77" s="48" t="str">
        <f t="shared" si="11"/>
        <v/>
      </c>
    </row>
    <row r="78" spans="1:12" x14ac:dyDescent="0.25">
      <c r="A78" s="3"/>
      <c r="B78" s="51" t="s">
        <v>62</v>
      </c>
      <c r="C78" s="44"/>
      <c r="D78" s="44"/>
      <c r="E78" s="44"/>
      <c r="F78" s="44"/>
      <c r="G78" s="44"/>
      <c r="H78" s="58"/>
      <c r="I78" s="52" t="str">
        <f t="shared" si="9"/>
        <v/>
      </c>
      <c r="J78" s="44"/>
      <c r="K78" s="84">
        <f t="shared" si="10"/>
        <v>0</v>
      </c>
      <c r="L78" s="48" t="str">
        <f t="shared" si="11"/>
        <v/>
      </c>
    </row>
    <row r="79" spans="1:12" x14ac:dyDescent="0.25">
      <c r="A79" s="3"/>
      <c r="B79" s="51" t="s">
        <v>62</v>
      </c>
      <c r="C79" s="44"/>
      <c r="D79" s="44"/>
      <c r="E79" s="44"/>
      <c r="F79" s="44"/>
      <c r="G79" s="44"/>
      <c r="H79" s="58"/>
      <c r="I79" s="52" t="str">
        <f t="shared" si="9"/>
        <v/>
      </c>
      <c r="J79" s="44"/>
      <c r="K79" s="84">
        <f t="shared" si="10"/>
        <v>0</v>
      </c>
      <c r="L79" s="48" t="str">
        <f t="shared" si="11"/>
        <v/>
      </c>
    </row>
    <row r="80" spans="1:12" x14ac:dyDescent="0.25">
      <c r="A80" s="3"/>
      <c r="B80" s="51" t="s">
        <v>62</v>
      </c>
      <c r="C80" s="44"/>
      <c r="D80" s="44"/>
      <c r="E80" s="44"/>
      <c r="F80" s="44"/>
      <c r="G80" s="44"/>
      <c r="H80" s="58"/>
      <c r="I80" s="52" t="str">
        <f t="shared" si="9"/>
        <v/>
      </c>
      <c r="J80" s="44"/>
      <c r="K80" s="84">
        <f t="shared" si="10"/>
        <v>0</v>
      </c>
      <c r="L80" s="48" t="str">
        <f t="shared" si="11"/>
        <v/>
      </c>
    </row>
    <row r="81" spans="1:12" x14ac:dyDescent="0.25">
      <c r="A81" s="3"/>
      <c r="B81" s="51" t="s">
        <v>62</v>
      </c>
      <c r="C81" s="44"/>
      <c r="D81" s="44"/>
      <c r="E81" s="44"/>
      <c r="F81" s="44"/>
      <c r="G81" s="44"/>
      <c r="H81" s="58"/>
      <c r="I81" s="52" t="str">
        <f t="shared" si="9"/>
        <v/>
      </c>
      <c r="J81" s="44"/>
      <c r="K81" s="84">
        <f t="shared" si="10"/>
        <v>0</v>
      </c>
      <c r="L81" s="48" t="str">
        <f t="shared" si="11"/>
        <v/>
      </c>
    </row>
    <row r="82" spans="1:12" x14ac:dyDescent="0.25">
      <c r="A82" s="3"/>
      <c r="B82" s="51" t="s">
        <v>62</v>
      </c>
      <c r="C82" s="44"/>
      <c r="D82" s="44"/>
      <c r="E82" s="44"/>
      <c r="F82" s="44"/>
      <c r="G82" s="44"/>
      <c r="H82" s="58"/>
      <c r="I82" s="52" t="str">
        <f t="shared" ref="I82:I89" si="12">IF(C82="","",E82/G82*H82)</f>
        <v/>
      </c>
      <c r="J82" s="44"/>
      <c r="K82" s="84">
        <f t="shared" ref="K82:K89" si="13">IFERROR(MIN((J82/G82)*H82,1),0)</f>
        <v>0</v>
      </c>
      <c r="L82" s="48" t="str">
        <f t="shared" ref="L82:L89" si="14">IF(C82="","",K82*E82)</f>
        <v/>
      </c>
    </row>
    <row r="83" spans="1:12" x14ac:dyDescent="0.25">
      <c r="A83" s="3"/>
      <c r="B83" s="51" t="s">
        <v>62</v>
      </c>
      <c r="C83" s="44"/>
      <c r="D83" s="44"/>
      <c r="E83" s="44"/>
      <c r="F83" s="44"/>
      <c r="G83" s="44"/>
      <c r="H83" s="58"/>
      <c r="I83" s="52" t="str">
        <f t="shared" si="12"/>
        <v/>
      </c>
      <c r="J83" s="44"/>
      <c r="K83" s="84">
        <f t="shared" si="13"/>
        <v>0</v>
      </c>
      <c r="L83" s="48" t="str">
        <f t="shared" si="14"/>
        <v/>
      </c>
    </row>
    <row r="84" spans="1:12" x14ac:dyDescent="0.25">
      <c r="A84" s="3"/>
      <c r="B84" s="51" t="s">
        <v>62</v>
      </c>
      <c r="C84" s="44"/>
      <c r="D84" s="44"/>
      <c r="E84" s="44"/>
      <c r="F84" s="44"/>
      <c r="G84" s="44"/>
      <c r="H84" s="58"/>
      <c r="I84" s="52" t="str">
        <f t="shared" si="12"/>
        <v/>
      </c>
      <c r="J84" s="44"/>
      <c r="K84" s="84">
        <f t="shared" si="13"/>
        <v>0</v>
      </c>
      <c r="L84" s="48" t="str">
        <f t="shared" si="14"/>
        <v/>
      </c>
    </row>
    <row r="85" spans="1:12" x14ac:dyDescent="0.25">
      <c r="A85" s="3"/>
      <c r="B85" s="51" t="s">
        <v>62</v>
      </c>
      <c r="C85" s="44"/>
      <c r="D85" s="44"/>
      <c r="E85" s="44"/>
      <c r="F85" s="44"/>
      <c r="G85" s="44"/>
      <c r="H85" s="58"/>
      <c r="I85" s="52" t="str">
        <f t="shared" si="12"/>
        <v/>
      </c>
      <c r="J85" s="44"/>
      <c r="K85" s="84">
        <f t="shared" si="13"/>
        <v>0</v>
      </c>
      <c r="L85" s="48" t="str">
        <f t="shared" si="14"/>
        <v/>
      </c>
    </row>
    <row r="86" spans="1:12" x14ac:dyDescent="0.25">
      <c r="A86" s="3"/>
      <c r="B86" s="51" t="s">
        <v>62</v>
      </c>
      <c r="C86" s="44"/>
      <c r="D86" s="44"/>
      <c r="E86" s="44"/>
      <c r="F86" s="44"/>
      <c r="G86" s="44"/>
      <c r="H86" s="58"/>
      <c r="I86" s="52" t="str">
        <f t="shared" si="12"/>
        <v/>
      </c>
      <c r="J86" s="44"/>
      <c r="K86" s="84">
        <f t="shared" si="13"/>
        <v>0</v>
      </c>
      <c r="L86" s="48" t="str">
        <f t="shared" si="14"/>
        <v/>
      </c>
    </row>
    <row r="87" spans="1:12" x14ac:dyDescent="0.25">
      <c r="A87" s="3"/>
      <c r="B87" s="51" t="s">
        <v>62</v>
      </c>
      <c r="C87" s="44"/>
      <c r="D87" s="44"/>
      <c r="E87" s="44"/>
      <c r="F87" s="44"/>
      <c r="G87" s="44"/>
      <c r="H87" s="58"/>
      <c r="I87" s="52" t="str">
        <f t="shared" si="12"/>
        <v/>
      </c>
      <c r="J87" s="44"/>
      <c r="K87" s="84">
        <f t="shared" si="13"/>
        <v>0</v>
      </c>
      <c r="L87" s="48" t="str">
        <f t="shared" si="14"/>
        <v/>
      </c>
    </row>
    <row r="88" spans="1:12" x14ac:dyDescent="0.25">
      <c r="A88" s="3"/>
      <c r="B88" s="51" t="s">
        <v>62</v>
      </c>
      <c r="C88" s="44"/>
      <c r="D88" s="44"/>
      <c r="E88" s="44"/>
      <c r="F88" s="44"/>
      <c r="G88" s="44"/>
      <c r="H88" s="58"/>
      <c r="I88" s="52" t="str">
        <f t="shared" si="12"/>
        <v/>
      </c>
      <c r="J88" s="44"/>
      <c r="K88" s="84">
        <f t="shared" si="13"/>
        <v>0</v>
      </c>
      <c r="L88" s="48" t="str">
        <f t="shared" si="14"/>
        <v/>
      </c>
    </row>
    <row r="89" spans="1:12" x14ac:dyDescent="0.25">
      <c r="A89" s="3"/>
      <c r="B89" s="51" t="s">
        <v>62</v>
      </c>
      <c r="C89" s="44"/>
      <c r="D89" s="44"/>
      <c r="E89" s="44"/>
      <c r="F89" s="44"/>
      <c r="G89" s="44"/>
      <c r="H89" s="58"/>
      <c r="I89" s="52" t="str">
        <f t="shared" si="12"/>
        <v/>
      </c>
      <c r="J89" s="44"/>
      <c r="K89" s="84">
        <f t="shared" si="13"/>
        <v>0</v>
      </c>
      <c r="L89" s="48" t="str">
        <f t="shared" si="14"/>
        <v/>
      </c>
    </row>
    <row r="90" spans="1:12" x14ac:dyDescent="0.25">
      <c r="A90" s="3"/>
      <c r="B90" s="51" t="s">
        <v>62</v>
      </c>
      <c r="C90" s="44"/>
      <c r="D90" s="44"/>
      <c r="E90" s="44"/>
      <c r="F90" s="44"/>
      <c r="G90" s="44"/>
      <c r="H90" s="58"/>
      <c r="I90" s="52" t="str">
        <f t="shared" si="3"/>
        <v/>
      </c>
      <c r="J90" s="44"/>
      <c r="K90" s="84">
        <f t="shared" si="4"/>
        <v>0</v>
      </c>
      <c r="L90" s="48" t="str">
        <f t="shared" si="5"/>
        <v/>
      </c>
    </row>
    <row r="91" spans="1:12" x14ac:dyDescent="0.25">
      <c r="A91" s="3"/>
      <c r="B91" s="51" t="s">
        <v>62</v>
      </c>
      <c r="C91" s="44"/>
      <c r="D91" s="44"/>
      <c r="E91" s="44"/>
      <c r="F91" s="44"/>
      <c r="G91" s="44"/>
      <c r="H91" s="58"/>
      <c r="I91" s="52" t="str">
        <f t="shared" si="3"/>
        <v/>
      </c>
      <c r="J91" s="44"/>
      <c r="K91" s="84">
        <f t="shared" si="4"/>
        <v>0</v>
      </c>
      <c r="L91" s="48" t="str">
        <f t="shared" si="5"/>
        <v/>
      </c>
    </row>
    <row r="92" spans="1:12" x14ac:dyDescent="0.25">
      <c r="A92" s="3"/>
      <c r="B92" s="51" t="s">
        <v>62</v>
      </c>
      <c r="C92" s="44"/>
      <c r="D92" s="44"/>
      <c r="E92" s="44"/>
      <c r="F92" s="44"/>
      <c r="G92" s="44"/>
      <c r="H92" s="58"/>
      <c r="I92" s="52" t="str">
        <f t="shared" si="3"/>
        <v/>
      </c>
      <c r="J92" s="44"/>
      <c r="K92" s="84">
        <f t="shared" si="4"/>
        <v>0</v>
      </c>
      <c r="L92" s="48" t="str">
        <f t="shared" si="5"/>
        <v/>
      </c>
    </row>
    <row r="93" spans="1:12" x14ac:dyDescent="0.25">
      <c r="A93" s="3"/>
      <c r="B93" s="51" t="s">
        <v>62</v>
      </c>
      <c r="C93" s="44"/>
      <c r="D93" s="44"/>
      <c r="E93" s="44"/>
      <c r="F93" s="44"/>
      <c r="G93" s="44"/>
      <c r="H93" s="58"/>
      <c r="I93" s="52" t="str">
        <f t="shared" si="3"/>
        <v/>
      </c>
      <c r="J93" s="44"/>
      <c r="K93" s="84">
        <f t="shared" si="4"/>
        <v>0</v>
      </c>
      <c r="L93" s="48" t="str">
        <f t="shared" si="5"/>
        <v/>
      </c>
    </row>
    <row r="94" spans="1:12" x14ac:dyDescent="0.25">
      <c r="A94" s="3"/>
      <c r="B94" s="51" t="s">
        <v>62</v>
      </c>
      <c r="C94" s="44"/>
      <c r="D94" s="44"/>
      <c r="E94" s="44"/>
      <c r="F94" s="44"/>
      <c r="G94" s="44"/>
      <c r="H94" s="58"/>
      <c r="I94" s="52" t="str">
        <f t="shared" si="3"/>
        <v/>
      </c>
      <c r="J94" s="44"/>
      <c r="K94" s="84">
        <f t="shared" si="4"/>
        <v>0</v>
      </c>
      <c r="L94" s="48" t="str">
        <f t="shared" si="5"/>
        <v/>
      </c>
    </row>
    <row r="95" spans="1:12" x14ac:dyDescent="0.25">
      <c r="A95" s="3"/>
      <c r="B95" s="51" t="s">
        <v>62</v>
      </c>
      <c r="C95" s="44"/>
      <c r="D95" s="44"/>
      <c r="E95" s="44"/>
      <c r="F95" s="44"/>
      <c r="G95" s="44"/>
      <c r="H95" s="58"/>
      <c r="I95" s="52" t="str">
        <f t="shared" si="3"/>
        <v/>
      </c>
      <c r="J95" s="44"/>
      <c r="K95" s="84">
        <f t="shared" si="4"/>
        <v>0</v>
      </c>
      <c r="L95" s="48" t="str">
        <f t="shared" si="5"/>
        <v/>
      </c>
    </row>
    <row r="96" spans="1:12" x14ac:dyDescent="0.25">
      <c r="A96" s="3"/>
      <c r="B96" s="51" t="s">
        <v>62</v>
      </c>
      <c r="C96" s="44"/>
      <c r="D96" s="44"/>
      <c r="E96" s="44"/>
      <c r="F96" s="44"/>
      <c r="G96" s="44"/>
      <c r="H96" s="58"/>
      <c r="I96" s="52" t="str">
        <f t="shared" si="3"/>
        <v/>
      </c>
      <c r="J96" s="44"/>
      <c r="K96" s="84">
        <f t="shared" si="4"/>
        <v>0</v>
      </c>
      <c r="L96" s="48" t="str">
        <f t="shared" si="5"/>
        <v/>
      </c>
    </row>
    <row r="97" spans="1:12" x14ac:dyDescent="0.25">
      <c r="A97" s="3"/>
      <c r="B97" s="51" t="s">
        <v>62</v>
      </c>
      <c r="C97" s="44"/>
      <c r="D97" s="44"/>
      <c r="E97" s="44"/>
      <c r="F97" s="44"/>
      <c r="G97" s="44"/>
      <c r="H97" s="58"/>
      <c r="I97" s="52" t="str">
        <f t="shared" si="3"/>
        <v/>
      </c>
      <c r="J97" s="44"/>
      <c r="K97" s="84">
        <f t="shared" si="4"/>
        <v>0</v>
      </c>
      <c r="L97" s="48" t="str">
        <f t="shared" si="5"/>
        <v/>
      </c>
    </row>
    <row r="98" spans="1:12" x14ac:dyDescent="0.25">
      <c r="A98" s="3"/>
      <c r="B98" s="51" t="s">
        <v>62</v>
      </c>
      <c r="C98" s="44"/>
      <c r="D98" s="44"/>
      <c r="E98" s="44"/>
      <c r="F98" s="44"/>
      <c r="G98" s="44"/>
      <c r="H98" s="58"/>
      <c r="I98" s="52" t="str">
        <f t="shared" si="3"/>
        <v/>
      </c>
      <c r="J98" s="44"/>
      <c r="K98" s="84">
        <f t="shared" si="4"/>
        <v>0</v>
      </c>
      <c r="L98" s="48" t="str">
        <f t="shared" si="5"/>
        <v/>
      </c>
    </row>
    <row r="99" spans="1:12" hidden="1" outlineLevel="1" x14ac:dyDescent="0.25">
      <c r="A99" s="3"/>
      <c r="B99" s="51" t="s">
        <v>62</v>
      </c>
      <c r="C99" s="44"/>
      <c r="D99" s="44"/>
      <c r="E99" s="44"/>
      <c r="F99" s="44"/>
      <c r="G99" s="44"/>
      <c r="H99" s="58"/>
      <c r="I99" s="52" t="str">
        <f t="shared" si="3"/>
        <v/>
      </c>
      <c r="J99" s="44"/>
      <c r="K99" s="84">
        <f t="shared" si="4"/>
        <v>0</v>
      </c>
      <c r="L99" s="48" t="str">
        <f t="shared" si="5"/>
        <v/>
      </c>
    </row>
    <row r="100" spans="1:12" hidden="1" outlineLevel="1" x14ac:dyDescent="0.25">
      <c r="A100" s="3"/>
      <c r="B100" s="51" t="s">
        <v>62</v>
      </c>
      <c r="C100" s="44"/>
      <c r="D100" s="44"/>
      <c r="E100" s="44"/>
      <c r="F100" s="44"/>
      <c r="G100" s="44"/>
      <c r="H100" s="58"/>
      <c r="I100" s="52" t="str">
        <f t="shared" si="3"/>
        <v/>
      </c>
      <c r="J100" s="44"/>
      <c r="K100" s="84">
        <f t="shared" si="4"/>
        <v>0</v>
      </c>
      <c r="L100" s="48" t="str">
        <f t="shared" si="5"/>
        <v/>
      </c>
    </row>
    <row r="101" spans="1:12" hidden="1" outlineLevel="1" x14ac:dyDescent="0.25">
      <c r="A101" s="3"/>
      <c r="B101" s="51" t="s">
        <v>62</v>
      </c>
      <c r="C101" s="44"/>
      <c r="D101" s="44"/>
      <c r="E101" s="44"/>
      <c r="F101" s="44"/>
      <c r="G101" s="44"/>
      <c r="H101" s="58"/>
      <c r="I101" s="52" t="str">
        <f t="shared" si="3"/>
        <v/>
      </c>
      <c r="J101" s="44"/>
      <c r="K101" s="84">
        <f t="shared" si="4"/>
        <v>0</v>
      </c>
      <c r="L101" s="48" t="str">
        <f t="shared" si="5"/>
        <v/>
      </c>
    </row>
    <row r="102" spans="1:12" hidden="1" outlineLevel="1" x14ac:dyDescent="0.25">
      <c r="A102" s="3"/>
      <c r="B102" s="51" t="s">
        <v>62</v>
      </c>
      <c r="C102" s="44"/>
      <c r="D102" s="44"/>
      <c r="E102" s="44"/>
      <c r="F102" s="44"/>
      <c r="G102" s="44"/>
      <c r="H102" s="58"/>
      <c r="I102" s="52" t="str">
        <f t="shared" si="3"/>
        <v/>
      </c>
      <c r="J102" s="44"/>
      <c r="K102" s="84">
        <f t="shared" si="4"/>
        <v>0</v>
      </c>
      <c r="L102" s="48" t="str">
        <f t="shared" si="5"/>
        <v/>
      </c>
    </row>
    <row r="103" spans="1:12" hidden="1" outlineLevel="1" x14ac:dyDescent="0.25">
      <c r="A103" s="3"/>
      <c r="B103" s="51" t="s">
        <v>62</v>
      </c>
      <c r="C103" s="44"/>
      <c r="D103" s="44"/>
      <c r="E103" s="44"/>
      <c r="F103" s="44"/>
      <c r="G103" s="44"/>
      <c r="H103" s="58"/>
      <c r="I103" s="52" t="str">
        <f t="shared" si="3"/>
        <v/>
      </c>
      <c r="J103" s="44"/>
      <c r="K103" s="84">
        <f t="shared" si="4"/>
        <v>0</v>
      </c>
      <c r="L103" s="48" t="str">
        <f t="shared" si="5"/>
        <v/>
      </c>
    </row>
    <row r="104" spans="1:12" hidden="1" outlineLevel="1" x14ac:dyDescent="0.25">
      <c r="A104" s="3"/>
      <c r="B104" s="51" t="s">
        <v>62</v>
      </c>
      <c r="C104" s="44"/>
      <c r="D104" s="44"/>
      <c r="E104" s="44"/>
      <c r="F104" s="44"/>
      <c r="G104" s="44"/>
      <c r="H104" s="58"/>
      <c r="I104" s="52" t="str">
        <f t="shared" si="3"/>
        <v/>
      </c>
      <c r="J104" s="44"/>
      <c r="K104" s="84">
        <f t="shared" si="4"/>
        <v>0</v>
      </c>
      <c r="L104" s="48" t="str">
        <f t="shared" si="5"/>
        <v/>
      </c>
    </row>
    <row r="105" spans="1:12" hidden="1" outlineLevel="1" x14ac:dyDescent="0.25">
      <c r="A105" s="3"/>
      <c r="B105" s="51" t="s">
        <v>62</v>
      </c>
      <c r="C105" s="44"/>
      <c r="D105" s="44"/>
      <c r="E105" s="44"/>
      <c r="F105" s="44"/>
      <c r="G105" s="44"/>
      <c r="H105" s="58"/>
      <c r="I105" s="52" t="str">
        <f t="shared" si="3"/>
        <v/>
      </c>
      <c r="J105" s="44"/>
      <c r="K105" s="84">
        <f t="shared" si="4"/>
        <v>0</v>
      </c>
      <c r="L105" s="48" t="str">
        <f t="shared" si="5"/>
        <v/>
      </c>
    </row>
    <row r="106" spans="1:12" hidden="1" outlineLevel="1" x14ac:dyDescent="0.25">
      <c r="A106" s="3"/>
      <c r="B106" s="51" t="s">
        <v>62</v>
      </c>
      <c r="C106" s="44"/>
      <c r="D106" s="44"/>
      <c r="E106" s="44"/>
      <c r="F106" s="44"/>
      <c r="G106" s="44"/>
      <c r="H106" s="58"/>
      <c r="I106" s="52" t="str">
        <f t="shared" si="3"/>
        <v/>
      </c>
      <c r="J106" s="44"/>
      <c r="K106" s="84">
        <f t="shared" si="4"/>
        <v>0</v>
      </c>
      <c r="L106" s="48" t="str">
        <f t="shared" si="5"/>
        <v/>
      </c>
    </row>
    <row r="107" spans="1:12" hidden="1" outlineLevel="1" x14ac:dyDescent="0.25">
      <c r="A107" s="3"/>
      <c r="B107" s="51" t="s">
        <v>62</v>
      </c>
      <c r="C107" s="44"/>
      <c r="D107" s="44"/>
      <c r="E107" s="44"/>
      <c r="F107" s="44"/>
      <c r="G107" s="44"/>
      <c r="H107" s="58"/>
      <c r="I107" s="52" t="str">
        <f t="shared" si="3"/>
        <v/>
      </c>
      <c r="J107" s="44"/>
      <c r="K107" s="84">
        <f t="shared" si="4"/>
        <v>0</v>
      </c>
      <c r="L107" s="48" t="str">
        <f t="shared" si="5"/>
        <v/>
      </c>
    </row>
    <row r="108" spans="1:12" hidden="1" outlineLevel="1" x14ac:dyDescent="0.25">
      <c r="A108" s="3"/>
      <c r="B108" s="51" t="s">
        <v>62</v>
      </c>
      <c r="C108" s="44"/>
      <c r="D108" s="44"/>
      <c r="E108" s="44"/>
      <c r="F108" s="44"/>
      <c r="G108" s="44"/>
      <c r="H108" s="58"/>
      <c r="I108" s="52" t="str">
        <f t="shared" si="3"/>
        <v/>
      </c>
      <c r="J108" s="44"/>
      <c r="K108" s="84">
        <f t="shared" si="4"/>
        <v>0</v>
      </c>
      <c r="L108" s="48" t="str">
        <f t="shared" si="5"/>
        <v/>
      </c>
    </row>
    <row r="109" spans="1:12" hidden="1" outlineLevel="1" x14ac:dyDescent="0.25">
      <c r="A109" s="3"/>
      <c r="B109" s="51" t="s">
        <v>62</v>
      </c>
      <c r="C109" s="44"/>
      <c r="D109" s="44"/>
      <c r="E109" s="44"/>
      <c r="F109" s="44"/>
      <c r="G109" s="44"/>
      <c r="H109" s="58"/>
      <c r="I109" s="52" t="str">
        <f t="shared" si="3"/>
        <v/>
      </c>
      <c r="J109" s="44"/>
      <c r="K109" s="84">
        <f t="shared" si="4"/>
        <v>0</v>
      </c>
      <c r="L109" s="48" t="str">
        <f t="shared" si="5"/>
        <v/>
      </c>
    </row>
    <row r="110" spans="1:12" hidden="1" outlineLevel="1" x14ac:dyDescent="0.25">
      <c r="A110" s="3"/>
      <c r="B110" s="51" t="s">
        <v>62</v>
      </c>
      <c r="C110" s="44"/>
      <c r="D110" s="44"/>
      <c r="E110" s="44"/>
      <c r="F110" s="44"/>
      <c r="G110" s="44"/>
      <c r="H110" s="58"/>
      <c r="I110" s="52" t="str">
        <f t="shared" si="3"/>
        <v/>
      </c>
      <c r="J110" s="44"/>
      <c r="K110" s="84">
        <f t="shared" si="4"/>
        <v>0</v>
      </c>
      <c r="L110" s="48" t="str">
        <f t="shared" si="5"/>
        <v/>
      </c>
    </row>
    <row r="111" spans="1:12" hidden="1" outlineLevel="1" x14ac:dyDescent="0.25">
      <c r="A111" s="3"/>
      <c r="B111" s="51" t="s">
        <v>62</v>
      </c>
      <c r="C111" s="44"/>
      <c r="D111" s="44"/>
      <c r="E111" s="44"/>
      <c r="F111" s="44"/>
      <c r="G111" s="44"/>
      <c r="H111" s="58"/>
      <c r="I111" s="52" t="str">
        <f t="shared" si="3"/>
        <v/>
      </c>
      <c r="J111" s="44"/>
      <c r="K111" s="84">
        <f t="shared" si="4"/>
        <v>0</v>
      </c>
      <c r="L111" s="48" t="str">
        <f t="shared" si="5"/>
        <v/>
      </c>
    </row>
    <row r="112" spans="1:12" hidden="1" outlineLevel="1" x14ac:dyDescent="0.25">
      <c r="A112" s="3"/>
      <c r="B112" s="51" t="s">
        <v>62</v>
      </c>
      <c r="C112" s="44"/>
      <c r="D112" s="44"/>
      <c r="E112" s="44"/>
      <c r="F112" s="44"/>
      <c r="G112" s="44"/>
      <c r="H112" s="58"/>
      <c r="I112" s="52" t="str">
        <f t="shared" si="3"/>
        <v/>
      </c>
      <c r="J112" s="44"/>
      <c r="K112" s="84">
        <f t="shared" si="4"/>
        <v>0</v>
      </c>
      <c r="L112" s="48" t="str">
        <f t="shared" si="5"/>
        <v/>
      </c>
    </row>
    <row r="113" spans="1:12" hidden="1" outlineLevel="1" x14ac:dyDescent="0.25">
      <c r="A113" s="3"/>
      <c r="B113" s="51" t="s">
        <v>62</v>
      </c>
      <c r="C113" s="44"/>
      <c r="D113" s="44"/>
      <c r="E113" s="44"/>
      <c r="F113" s="44"/>
      <c r="G113" s="44"/>
      <c r="H113" s="58"/>
      <c r="I113" s="52" t="str">
        <f t="shared" si="3"/>
        <v/>
      </c>
      <c r="J113" s="44"/>
      <c r="K113" s="84">
        <f t="shared" si="4"/>
        <v>0</v>
      </c>
      <c r="L113" s="48" t="str">
        <f t="shared" si="5"/>
        <v/>
      </c>
    </row>
    <row r="114" spans="1:12" hidden="1" outlineLevel="1" x14ac:dyDescent="0.25">
      <c r="A114" s="3"/>
      <c r="B114" s="51" t="s">
        <v>62</v>
      </c>
      <c r="C114" s="44"/>
      <c r="D114" s="44"/>
      <c r="E114" s="44"/>
      <c r="F114" s="44"/>
      <c r="G114" s="44"/>
      <c r="H114" s="58"/>
      <c r="I114" s="52" t="str">
        <f t="shared" si="3"/>
        <v/>
      </c>
      <c r="J114" s="44"/>
      <c r="K114" s="84">
        <f t="shared" si="4"/>
        <v>0</v>
      </c>
      <c r="L114" s="48" t="str">
        <f t="shared" si="5"/>
        <v/>
      </c>
    </row>
    <row r="115" spans="1:12" hidden="1" outlineLevel="1" x14ac:dyDescent="0.25">
      <c r="A115" s="3"/>
      <c r="B115" s="51" t="s">
        <v>62</v>
      </c>
      <c r="C115" s="44"/>
      <c r="D115" s="44"/>
      <c r="E115" s="44"/>
      <c r="F115" s="44"/>
      <c r="G115" s="44"/>
      <c r="H115" s="58"/>
      <c r="I115" s="52" t="str">
        <f t="shared" si="3"/>
        <v/>
      </c>
      <c r="J115" s="44"/>
      <c r="K115" s="84">
        <f t="shared" si="4"/>
        <v>0</v>
      </c>
      <c r="L115" s="48" t="str">
        <f t="shared" si="5"/>
        <v/>
      </c>
    </row>
    <row r="116" spans="1:12" hidden="1" outlineLevel="1" x14ac:dyDescent="0.25">
      <c r="A116" s="3"/>
      <c r="B116" s="51" t="s">
        <v>62</v>
      </c>
      <c r="C116" s="44"/>
      <c r="D116" s="44"/>
      <c r="E116" s="44"/>
      <c r="F116" s="44"/>
      <c r="G116" s="44"/>
      <c r="H116" s="58"/>
      <c r="I116" s="52" t="str">
        <f t="shared" si="3"/>
        <v/>
      </c>
      <c r="J116" s="44"/>
      <c r="K116" s="84">
        <f t="shared" si="4"/>
        <v>0</v>
      </c>
      <c r="L116" s="48" t="str">
        <f t="shared" si="5"/>
        <v/>
      </c>
    </row>
    <row r="117" spans="1:12" hidden="1" outlineLevel="1" x14ac:dyDescent="0.25">
      <c r="A117" s="3"/>
      <c r="B117" s="51" t="s">
        <v>62</v>
      </c>
      <c r="C117" s="44"/>
      <c r="D117" s="44"/>
      <c r="E117" s="44"/>
      <c r="F117" s="44"/>
      <c r="G117" s="44"/>
      <c r="H117" s="58"/>
      <c r="I117" s="52" t="str">
        <f t="shared" si="3"/>
        <v/>
      </c>
      <c r="J117" s="44"/>
      <c r="K117" s="84">
        <f t="shared" si="4"/>
        <v>0</v>
      </c>
      <c r="L117" s="48" t="str">
        <f t="shared" si="5"/>
        <v/>
      </c>
    </row>
    <row r="118" spans="1:12" hidden="1" outlineLevel="1" x14ac:dyDescent="0.25">
      <c r="A118" s="3"/>
      <c r="B118" s="51" t="s">
        <v>62</v>
      </c>
      <c r="C118" s="44"/>
      <c r="D118" s="44"/>
      <c r="E118" s="44"/>
      <c r="F118" s="44"/>
      <c r="G118" s="44"/>
      <c r="H118" s="58"/>
      <c r="I118" s="52" t="str">
        <f t="shared" si="3"/>
        <v/>
      </c>
      <c r="J118" s="44"/>
      <c r="K118" s="84">
        <f t="shared" si="4"/>
        <v>0</v>
      </c>
      <c r="L118" s="48" t="str">
        <f t="shared" si="5"/>
        <v/>
      </c>
    </row>
    <row r="119" spans="1:12" hidden="1" outlineLevel="1" x14ac:dyDescent="0.25">
      <c r="A119" s="3"/>
      <c r="B119" s="51" t="s">
        <v>62</v>
      </c>
      <c r="C119" s="44"/>
      <c r="D119" s="44"/>
      <c r="E119" s="44"/>
      <c r="F119" s="44"/>
      <c r="G119" s="44"/>
      <c r="H119" s="58"/>
      <c r="I119" s="52" t="str">
        <f t="shared" si="3"/>
        <v/>
      </c>
      <c r="J119" s="44"/>
      <c r="K119" s="84">
        <f t="shared" si="4"/>
        <v>0</v>
      </c>
      <c r="L119" s="48" t="str">
        <f t="shared" si="5"/>
        <v/>
      </c>
    </row>
    <row r="120" spans="1:12" hidden="1" outlineLevel="1" x14ac:dyDescent="0.25">
      <c r="A120" s="3"/>
      <c r="B120" s="51" t="s">
        <v>62</v>
      </c>
      <c r="C120" s="44"/>
      <c r="D120" s="44"/>
      <c r="E120" s="44"/>
      <c r="F120" s="44"/>
      <c r="G120" s="44"/>
      <c r="H120" s="58"/>
      <c r="I120" s="52" t="str">
        <f t="shared" si="3"/>
        <v/>
      </c>
      <c r="J120" s="44"/>
      <c r="K120" s="84">
        <f t="shared" si="4"/>
        <v>0</v>
      </c>
      <c r="L120" s="48" t="str">
        <f t="shared" si="5"/>
        <v/>
      </c>
    </row>
    <row r="121" spans="1:12" hidden="1" outlineLevel="1" x14ac:dyDescent="0.25">
      <c r="A121" s="3"/>
      <c r="B121" s="51" t="s">
        <v>62</v>
      </c>
      <c r="C121" s="44"/>
      <c r="D121" s="44"/>
      <c r="E121" s="44"/>
      <c r="F121" s="44"/>
      <c r="G121" s="44"/>
      <c r="H121" s="58"/>
      <c r="I121" s="52" t="str">
        <f t="shared" si="3"/>
        <v/>
      </c>
      <c r="J121" s="44"/>
      <c r="K121" s="84">
        <f t="shared" si="4"/>
        <v>0</v>
      </c>
      <c r="L121" s="48" t="str">
        <f t="shared" si="5"/>
        <v/>
      </c>
    </row>
    <row r="122" spans="1:12" hidden="1" outlineLevel="1" x14ac:dyDescent="0.25">
      <c r="A122" s="3"/>
      <c r="B122" s="51" t="s">
        <v>62</v>
      </c>
      <c r="C122" s="44"/>
      <c r="D122" s="44"/>
      <c r="E122" s="44"/>
      <c r="F122" s="44"/>
      <c r="G122" s="44"/>
      <c r="H122" s="58"/>
      <c r="I122" s="52" t="str">
        <f t="shared" si="3"/>
        <v/>
      </c>
      <c r="J122" s="44"/>
      <c r="K122" s="84">
        <f t="shared" si="4"/>
        <v>0</v>
      </c>
      <c r="L122" s="48" t="str">
        <f t="shared" si="5"/>
        <v/>
      </c>
    </row>
    <row r="123" spans="1:12" hidden="1" outlineLevel="1" x14ac:dyDescent="0.25">
      <c r="A123" s="3"/>
      <c r="B123" s="51" t="s">
        <v>62</v>
      </c>
      <c r="C123" s="44"/>
      <c r="D123" s="44"/>
      <c r="E123" s="44"/>
      <c r="F123" s="44"/>
      <c r="G123" s="44"/>
      <c r="H123" s="58"/>
      <c r="I123" s="52" t="str">
        <f t="shared" si="3"/>
        <v/>
      </c>
      <c r="J123" s="44"/>
      <c r="K123" s="84">
        <f t="shared" si="4"/>
        <v>0</v>
      </c>
      <c r="L123" s="48" t="str">
        <f t="shared" si="5"/>
        <v/>
      </c>
    </row>
    <row r="124" spans="1:12" hidden="1" outlineLevel="1" x14ac:dyDescent="0.25">
      <c r="A124" s="3"/>
      <c r="B124" s="51" t="s">
        <v>62</v>
      </c>
      <c r="C124" s="44"/>
      <c r="D124" s="44"/>
      <c r="E124" s="44"/>
      <c r="F124" s="44"/>
      <c r="G124" s="44"/>
      <c r="H124" s="58"/>
      <c r="I124" s="52" t="str">
        <f t="shared" si="3"/>
        <v/>
      </c>
      <c r="J124" s="44"/>
      <c r="K124" s="84">
        <f t="shared" si="4"/>
        <v>0</v>
      </c>
      <c r="L124" s="48" t="str">
        <f t="shared" si="5"/>
        <v/>
      </c>
    </row>
    <row r="125" spans="1:12" hidden="1" outlineLevel="1" x14ac:dyDescent="0.25">
      <c r="A125" s="3"/>
      <c r="B125" s="51" t="s">
        <v>62</v>
      </c>
      <c r="C125" s="44"/>
      <c r="D125" s="44"/>
      <c r="E125" s="44"/>
      <c r="F125" s="44"/>
      <c r="G125" s="44"/>
      <c r="H125" s="58"/>
      <c r="I125" s="52" t="str">
        <f t="shared" si="0"/>
        <v/>
      </c>
      <c r="J125" s="44"/>
      <c r="K125" s="84">
        <f t="shared" si="2"/>
        <v>0</v>
      </c>
      <c r="L125" s="48" t="str">
        <f t="shared" si="1"/>
        <v/>
      </c>
    </row>
    <row r="126" spans="1:12" hidden="1" outlineLevel="1" x14ac:dyDescent="0.25">
      <c r="A126" s="3"/>
      <c r="B126" s="51" t="s">
        <v>62</v>
      </c>
      <c r="C126" s="44"/>
      <c r="D126" s="44"/>
      <c r="E126" s="44"/>
      <c r="F126" s="44"/>
      <c r="G126" s="44"/>
      <c r="H126" s="58"/>
      <c r="I126" s="52" t="str">
        <f t="shared" si="0"/>
        <v/>
      </c>
      <c r="J126" s="44"/>
      <c r="K126" s="84">
        <f t="shared" si="2"/>
        <v>0</v>
      </c>
      <c r="L126" s="48" t="str">
        <f t="shared" si="1"/>
        <v/>
      </c>
    </row>
    <row r="127" spans="1:12" hidden="1" outlineLevel="1" x14ac:dyDescent="0.25">
      <c r="A127" s="3"/>
      <c r="B127" s="51" t="s">
        <v>62</v>
      </c>
      <c r="C127" s="44"/>
      <c r="D127" s="44"/>
      <c r="E127" s="44"/>
      <c r="F127" s="44"/>
      <c r="G127" s="44"/>
      <c r="H127" s="58"/>
      <c r="I127" s="52" t="str">
        <f t="shared" si="0"/>
        <v/>
      </c>
      <c r="J127" s="44"/>
      <c r="K127" s="84">
        <f t="shared" si="2"/>
        <v>0</v>
      </c>
      <c r="L127" s="48" t="str">
        <f t="shared" si="1"/>
        <v/>
      </c>
    </row>
    <row r="128" spans="1:12" hidden="1" outlineLevel="1" x14ac:dyDescent="0.25">
      <c r="A128" s="3"/>
      <c r="B128" s="51" t="s">
        <v>62</v>
      </c>
      <c r="C128" s="44"/>
      <c r="D128" s="44"/>
      <c r="E128" s="44"/>
      <c r="F128" s="44"/>
      <c r="G128" s="44"/>
      <c r="H128" s="58"/>
      <c r="I128" s="52" t="str">
        <f t="shared" si="0"/>
        <v/>
      </c>
      <c r="J128" s="44"/>
      <c r="K128" s="84">
        <f t="shared" si="2"/>
        <v>0</v>
      </c>
      <c r="L128" s="48" t="str">
        <f t="shared" si="1"/>
        <v/>
      </c>
    </row>
    <row r="129" spans="1:12" hidden="1" outlineLevel="1" x14ac:dyDescent="0.25">
      <c r="A129" s="3"/>
      <c r="B129" s="51" t="s">
        <v>62</v>
      </c>
      <c r="C129" s="44"/>
      <c r="D129" s="44"/>
      <c r="E129" s="44"/>
      <c r="F129" s="44"/>
      <c r="G129" s="44"/>
      <c r="H129" s="58"/>
      <c r="I129" s="52" t="str">
        <f t="shared" si="0"/>
        <v/>
      </c>
      <c r="J129" s="44"/>
      <c r="K129" s="84">
        <f t="shared" si="2"/>
        <v>0</v>
      </c>
      <c r="L129" s="48" t="str">
        <f t="shared" si="1"/>
        <v/>
      </c>
    </row>
    <row r="130" spans="1:12" hidden="1" outlineLevel="1" x14ac:dyDescent="0.25">
      <c r="A130" s="3"/>
      <c r="B130" s="51" t="s">
        <v>63</v>
      </c>
      <c r="C130" s="44"/>
      <c r="D130" s="44"/>
      <c r="E130" s="44"/>
      <c r="F130" s="44"/>
      <c r="G130" s="44"/>
      <c r="H130" s="58"/>
      <c r="I130" s="52" t="str">
        <f t="shared" si="0"/>
        <v/>
      </c>
      <c r="J130" s="44"/>
      <c r="K130" s="84">
        <f t="shared" si="2"/>
        <v>0</v>
      </c>
      <c r="L130" s="48" t="str">
        <f t="shared" si="1"/>
        <v/>
      </c>
    </row>
    <row r="131" spans="1:12" ht="23.1" customHeight="1" collapsed="1" x14ac:dyDescent="0.25">
      <c r="A131" s="3"/>
      <c r="B131" s="67" t="s">
        <v>20</v>
      </c>
      <c r="C131" s="16"/>
      <c r="D131" s="16"/>
      <c r="E131" s="69">
        <f>SUM(E16:E130)</f>
        <v>0</v>
      </c>
      <c r="F131" s="16"/>
      <c r="G131" s="16"/>
      <c r="H131" s="16"/>
      <c r="I131" s="69">
        <f>SUM(I16:I130)</f>
        <v>0</v>
      </c>
      <c r="J131" s="33"/>
      <c r="K131" s="33"/>
      <c r="L131" s="69">
        <f>SUM(L16:L130)</f>
        <v>0</v>
      </c>
    </row>
    <row r="132" spans="1:12" x14ac:dyDescent="0.25">
      <c r="A132" s="3"/>
      <c r="B132" s="3"/>
      <c r="C132" s="3"/>
      <c r="D132" s="3"/>
      <c r="E132" s="3"/>
      <c r="F132" s="3"/>
      <c r="G132" s="3"/>
    </row>
  </sheetData>
  <sheetProtection algorithmName="SHA-512" hashValue="3rOYpO/xKzX2TD2qH2rxZTUlQ658m9RyM/V4bhCJ/1oBZwbcTTai8QL3c3t8+YQ9+EcRF0xHs8vhzKxE2Bh8ZA==" saltValue="ANrbgomO0YPXvTxygZ7IRQ==" spinCount="100000" sheet="1" objects="1" scenarios="1" insertRows="0"/>
  <mergeCells count="1">
    <mergeCell ref="B12:G13"/>
  </mergeCells>
  <phoneticPr fontId="16" type="noConversion"/>
  <conditionalFormatting sqref="L16:L36">
    <cfRule type="expression" dxfId="9" priority="10">
      <formula>AVERAGEIF($G$4:X1048576,C16,$H$4:$H$10)&lt;SUMIF($G$5:$G$10,C16,$N$5:$N$10)</formula>
    </cfRule>
  </conditionalFormatting>
  <conditionalFormatting sqref="L127:L130">
    <cfRule type="expression" dxfId="8" priority="24">
      <formula>AVERAGEIF($G$4:X68,C127,$H$4:$H$10)&lt;SUMIF($G$5:$G$10,C127,$N$5:$N$10)</formula>
    </cfRule>
  </conditionalFormatting>
  <conditionalFormatting sqref="L37:L38">
    <cfRule type="expression" dxfId="7" priority="25">
      <formula>AVERAGEIF($G$4:X1048576,C37,$H$4:$H$10)&lt;SUMIF($G$5:$G$10,C37,$N$5:$N$10)</formula>
    </cfRule>
  </conditionalFormatting>
  <conditionalFormatting sqref="L39:L126">
    <cfRule type="expression" dxfId="6" priority="26">
      <formula>AVERAGEIF($G$4:X1048547,C39,$H$4:$H$10)&lt;SUMIF($G$5:$G$10,C39,$N$5:$N$10)</formula>
    </cfRule>
  </conditionalFormatting>
  <dataValidations count="1">
    <dataValidation type="decimal" allowBlank="1" showInputMessage="1" showErrorMessage="1" error="la participación asignada al proyecto debe estar entre el 1% y el 100%" sqref="H16:H130" xr:uid="{00000000-0002-0000-0300-000000000000}">
      <formula1>0.01</formula1>
      <formula2>1</formula2>
    </dataValidation>
  </dataValidations>
  <pageMargins left="0.7" right="0.7" top="0.75" bottom="0.75" header="0.3" footer="0.3"/>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BH834"/>
  <sheetViews>
    <sheetView showZeros="0" zoomScale="55" zoomScaleNormal="55" workbookViewId="0">
      <selection activeCell="G667" sqref="G667"/>
    </sheetView>
  </sheetViews>
  <sheetFormatPr baseColWidth="10" defaultColWidth="10.7109375" defaultRowHeight="15" outlineLevelRow="1" x14ac:dyDescent="0.25"/>
  <cols>
    <col min="1" max="1" width="3.42578125" style="10" customWidth="1"/>
    <col min="2" max="2" width="42.42578125" style="16" customWidth="1"/>
    <col min="3" max="3" width="31.28515625" style="16" customWidth="1"/>
    <col min="4" max="4" width="38.7109375" style="16" customWidth="1"/>
    <col min="5" max="5" width="30.28515625" style="16" customWidth="1"/>
    <col min="6" max="6" width="22.5703125" style="16" customWidth="1"/>
    <col min="7" max="7" width="34.5703125" style="16" customWidth="1"/>
    <col min="8" max="9" width="26.42578125" style="16" customWidth="1"/>
    <col min="10" max="10" width="22.42578125" style="16" bestFit="1" customWidth="1"/>
    <col min="11" max="11" width="26.28515625" style="16" customWidth="1"/>
    <col min="12" max="14" width="20.5703125" style="16" customWidth="1"/>
    <col min="15" max="15" width="22.7109375" style="16" customWidth="1"/>
    <col min="16" max="19" width="20.5703125" style="16" customWidth="1"/>
    <col min="20" max="20" width="17.7109375" style="16" bestFit="1" customWidth="1"/>
    <col min="21" max="21" width="22.28515625" style="16" bestFit="1" customWidth="1"/>
    <col min="22" max="22" width="20.7109375" style="16" customWidth="1"/>
    <col min="23" max="23" width="19.42578125" style="16" customWidth="1"/>
    <col min="24" max="24" width="21.5703125" style="16" customWidth="1"/>
    <col min="25" max="31" width="22.7109375" style="16" customWidth="1"/>
    <col min="32" max="35" width="20.5703125" style="16" customWidth="1"/>
    <col min="36" max="36" width="29.28515625" style="10" customWidth="1"/>
    <col min="37" max="37" width="20.5703125" style="10" customWidth="1"/>
    <col min="38" max="38" width="30.28515625" style="10" customWidth="1"/>
    <col min="39" max="39" width="21.5703125" style="10" customWidth="1"/>
    <col min="40" max="40" width="18.42578125" style="10" customWidth="1"/>
    <col min="41" max="42" width="20.5703125" style="10" customWidth="1"/>
    <col min="43" max="43" width="22.28515625" style="10" bestFit="1" customWidth="1"/>
    <col min="44" max="44" width="20.5703125" style="10" customWidth="1"/>
    <col min="45" max="45" width="20.7109375" style="10" customWidth="1"/>
    <col min="46" max="46" width="21.42578125" style="10" customWidth="1"/>
    <col min="47" max="47" width="20.42578125" style="10" customWidth="1"/>
    <col min="48" max="48" width="18.5703125" style="10" customWidth="1"/>
    <col min="49" max="49" width="18.7109375" style="10" customWidth="1"/>
    <col min="50" max="50" width="19.5703125" style="10" customWidth="1"/>
    <col min="51" max="51" width="16.140625" style="10" customWidth="1"/>
    <col min="52" max="54" width="10.7109375" style="10" customWidth="1"/>
    <col min="55" max="55" width="10.28515625" style="10" hidden="1" customWidth="1"/>
    <col min="56" max="56" width="14.7109375" style="10" hidden="1" customWidth="1"/>
    <col min="57" max="57" width="16.7109375" style="10" hidden="1" customWidth="1"/>
    <col min="58" max="59" width="15.28515625" style="10" hidden="1" customWidth="1"/>
    <col min="60" max="60" width="10.7109375" style="10" hidden="1" customWidth="1"/>
    <col min="61" max="62" width="10.7109375" style="10" customWidth="1"/>
    <col min="63" max="16384" width="10.7109375" style="10"/>
  </cols>
  <sheetData>
    <row r="1" spans="1:35" x14ac:dyDescent="0.25">
      <c r="A1" s="3"/>
      <c r="B1" s="3"/>
      <c r="C1" s="3"/>
      <c r="D1" s="3"/>
      <c r="E1" s="3"/>
      <c r="F1" s="3"/>
      <c r="G1" s="3"/>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row>
    <row r="2" spans="1:35" x14ac:dyDescent="0.25">
      <c r="A2" s="3"/>
      <c r="B2" s="3"/>
      <c r="C2" s="3"/>
      <c r="D2" s="3"/>
      <c r="E2" s="3"/>
      <c r="F2" s="3"/>
      <c r="G2" s="3"/>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row>
    <row r="3" spans="1:35" x14ac:dyDescent="0.25">
      <c r="A3" s="3"/>
      <c r="B3" s="3"/>
      <c r="C3" s="3"/>
      <c r="D3" s="3"/>
      <c r="E3" s="3" t="s">
        <v>0</v>
      </c>
      <c r="F3" s="14" t="str">
        <f>+IF('0. Instrucciones'!$O$3="","",'0. Instrucciones'!$O$3)</f>
        <v/>
      </c>
      <c r="G3" s="15"/>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row>
    <row r="4" spans="1:35" x14ac:dyDescent="0.25">
      <c r="A4" s="3"/>
      <c r="B4" s="3"/>
      <c r="C4" s="3"/>
      <c r="D4" s="3"/>
      <c r="E4" s="3"/>
      <c r="F4" s="3"/>
      <c r="G4" s="3"/>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row>
    <row r="5" spans="1:35" x14ac:dyDescent="0.25">
      <c r="A5" s="3"/>
      <c r="B5" s="3"/>
      <c r="C5" s="3"/>
      <c r="D5" s="3"/>
      <c r="E5" s="3"/>
      <c r="F5" s="3"/>
      <c r="G5" s="3"/>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row>
    <row r="6" spans="1:35" x14ac:dyDescent="0.25">
      <c r="A6" s="3"/>
      <c r="B6" s="3"/>
      <c r="C6" s="3"/>
      <c r="D6" s="3"/>
      <c r="E6" s="3"/>
      <c r="F6" s="3"/>
      <c r="G6" s="3"/>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x14ac:dyDescent="0.25">
      <c r="A7" s="3"/>
      <c r="B7" s="3"/>
      <c r="C7" s="3"/>
      <c r="D7" s="3"/>
      <c r="E7" s="3"/>
      <c r="F7" s="3"/>
      <c r="G7" s="3"/>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row>
    <row r="8" spans="1:35" ht="21" x14ac:dyDescent="0.25">
      <c r="A8" s="4"/>
      <c r="B8" s="1" t="s">
        <v>249</v>
      </c>
      <c r="C8" s="1"/>
      <c r="D8" s="1"/>
      <c r="E8" s="1"/>
      <c r="F8" s="1"/>
      <c r="G8" s="1"/>
      <c r="H8" s="1"/>
      <c r="I8" s="1"/>
      <c r="J8" s="1"/>
      <c r="K8" s="1"/>
      <c r="L8" s="1"/>
      <c r="M8" s="1"/>
      <c r="N8" s="1"/>
      <c r="O8" s="10"/>
      <c r="P8" s="10"/>
      <c r="Q8" s="10"/>
      <c r="R8" s="10"/>
      <c r="S8" s="10"/>
      <c r="T8" s="10"/>
      <c r="U8" s="10"/>
      <c r="V8" s="10"/>
      <c r="W8" s="10"/>
      <c r="X8" s="10"/>
      <c r="Y8" s="10"/>
      <c r="Z8" s="10"/>
      <c r="AA8" s="10"/>
      <c r="AB8" s="10"/>
      <c r="AC8" s="10"/>
      <c r="AD8" s="10"/>
      <c r="AE8" s="10"/>
      <c r="AF8" s="10"/>
      <c r="AG8" s="10"/>
      <c r="AH8" s="10"/>
      <c r="AI8" s="10"/>
    </row>
    <row r="9" spans="1:35" ht="21" x14ac:dyDescent="0.25">
      <c r="A9" s="4"/>
      <c r="B9" s="5"/>
      <c r="C9" s="6"/>
      <c r="D9" s="6"/>
      <c r="E9" s="6"/>
      <c r="F9" s="6"/>
      <c r="G9" s="6"/>
      <c r="H9" s="6"/>
      <c r="I9" s="6"/>
      <c r="J9" s="10"/>
      <c r="K9" s="10"/>
      <c r="L9" s="10"/>
      <c r="M9" s="10"/>
      <c r="N9" s="10"/>
      <c r="O9" s="10"/>
      <c r="P9" s="10"/>
      <c r="Q9" s="10"/>
      <c r="R9" s="10"/>
      <c r="S9" s="10"/>
      <c r="T9" s="10"/>
      <c r="U9" s="10"/>
      <c r="V9" s="10"/>
      <c r="W9" s="10"/>
      <c r="X9" s="10"/>
      <c r="Y9" s="10"/>
      <c r="Z9" s="10"/>
      <c r="AA9" s="10"/>
      <c r="AB9" s="10"/>
      <c r="AC9" s="10"/>
      <c r="AD9" s="10"/>
      <c r="AE9" s="10"/>
      <c r="AF9" s="10"/>
      <c r="AG9" s="10"/>
      <c r="AH9" s="10"/>
      <c r="AI9" s="10"/>
    </row>
    <row r="10" spans="1:35" ht="18.75" x14ac:dyDescent="0.3">
      <c r="A10" s="11"/>
      <c r="B10" s="17" t="s">
        <v>10</v>
      </c>
      <c r="C10" s="11"/>
      <c r="D10" s="10"/>
      <c r="E10" s="10"/>
      <c r="F10" s="10"/>
      <c r="G10" s="12"/>
      <c r="H10" s="12"/>
      <c r="I10" s="12"/>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row>
    <row r="11" spans="1:35" x14ac:dyDescent="0.25">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row>
    <row r="12" spans="1:35" ht="27.6" customHeight="1" x14ac:dyDescent="0.25">
      <c r="B12" s="190" t="s">
        <v>250</v>
      </c>
      <c r="C12" s="191"/>
      <c r="D12" s="191"/>
      <c r="E12" s="191"/>
      <c r="F12" s="191"/>
      <c r="G12" s="191"/>
      <c r="H12" s="191"/>
      <c r="I12" s="191"/>
      <c r="J12" s="191"/>
      <c r="K12" s="192"/>
      <c r="L12" s="10"/>
      <c r="M12" s="10"/>
      <c r="N12" s="10"/>
      <c r="O12" s="10"/>
      <c r="P12" s="10"/>
      <c r="Q12" s="10"/>
      <c r="R12" s="10"/>
      <c r="S12" s="10"/>
      <c r="T12" s="10"/>
      <c r="U12" s="10"/>
      <c r="V12" s="10"/>
      <c r="W12" s="10"/>
      <c r="X12" s="10"/>
      <c r="Y12" s="10"/>
      <c r="Z12" s="10"/>
      <c r="AA12" s="10"/>
      <c r="AB12" s="10"/>
      <c r="AC12" s="10"/>
      <c r="AD12" s="10"/>
      <c r="AE12" s="10"/>
      <c r="AF12" s="10"/>
      <c r="AG12" s="10"/>
      <c r="AH12" s="10"/>
      <c r="AI12" s="10"/>
    </row>
    <row r="13" spans="1:35" ht="168" customHeight="1" x14ac:dyDescent="0.25">
      <c r="B13" s="193"/>
      <c r="C13" s="194"/>
      <c r="D13" s="194"/>
      <c r="E13" s="194"/>
      <c r="F13" s="194"/>
      <c r="G13" s="194"/>
      <c r="H13" s="194"/>
      <c r="I13" s="194"/>
      <c r="J13" s="194"/>
      <c r="K13" s="195"/>
      <c r="L13" s="10"/>
      <c r="M13" s="10"/>
      <c r="N13" s="10"/>
      <c r="O13" s="10"/>
      <c r="P13" s="10"/>
      <c r="Q13" s="10"/>
      <c r="R13" s="10"/>
      <c r="S13" s="10"/>
      <c r="T13" s="10"/>
      <c r="U13" s="10"/>
      <c r="V13" s="10"/>
      <c r="W13" s="10"/>
      <c r="X13" s="10"/>
      <c r="Y13" s="10"/>
      <c r="Z13" s="10"/>
      <c r="AA13" s="10"/>
      <c r="AB13" s="10"/>
      <c r="AC13" s="10"/>
      <c r="AD13" s="10"/>
      <c r="AE13" s="10"/>
      <c r="AF13" s="10"/>
      <c r="AG13" s="10"/>
      <c r="AH13" s="10"/>
      <c r="AI13" s="10"/>
    </row>
    <row r="14" spans="1:35" x14ac:dyDescent="0.25">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row>
    <row r="15" spans="1:35" ht="14.65" customHeight="1" x14ac:dyDescent="0.25">
      <c r="B15" s="196" t="s">
        <v>64</v>
      </c>
      <c r="C15" s="196"/>
      <c r="D15" s="196"/>
      <c r="E15" s="196"/>
      <c r="F15" s="196"/>
      <c r="G15" s="196"/>
      <c r="H15" s="196"/>
      <c r="I15" s="196"/>
      <c r="J15" s="196"/>
      <c r="K15" s="196"/>
      <c r="L15" s="10"/>
      <c r="M15" s="10"/>
      <c r="N15" s="10"/>
      <c r="O15" s="10"/>
      <c r="P15" s="10"/>
      <c r="Q15" s="10"/>
      <c r="R15" s="10"/>
      <c r="S15" s="10"/>
      <c r="T15" s="10"/>
      <c r="U15" s="10"/>
      <c r="V15" s="10"/>
      <c r="W15" s="10"/>
      <c r="X15" s="10"/>
      <c r="Y15" s="10"/>
      <c r="Z15" s="10"/>
      <c r="AA15" s="10"/>
      <c r="AB15" s="10"/>
      <c r="AC15" s="10"/>
      <c r="AD15" s="10"/>
      <c r="AE15" s="10"/>
      <c r="AF15" s="10"/>
      <c r="AG15" s="10"/>
      <c r="AH15" s="10"/>
      <c r="AI15" s="10"/>
    </row>
    <row r="16" spans="1:35" ht="184.15" customHeight="1" x14ac:dyDescent="0.25">
      <c r="B16" s="196"/>
      <c r="C16" s="196"/>
      <c r="D16" s="196"/>
      <c r="E16" s="196"/>
      <c r="F16" s="196"/>
      <c r="G16" s="196"/>
      <c r="H16" s="196"/>
      <c r="I16" s="196"/>
      <c r="J16" s="196"/>
      <c r="K16" s="196"/>
      <c r="L16" s="10"/>
      <c r="M16" s="10"/>
      <c r="N16" s="10"/>
      <c r="O16" s="10"/>
      <c r="P16" s="10"/>
      <c r="Q16" s="10"/>
      <c r="R16" s="10"/>
      <c r="S16" s="10"/>
      <c r="T16" s="10"/>
      <c r="U16" s="10"/>
      <c r="V16" s="10"/>
      <c r="W16" s="10"/>
      <c r="X16" s="10"/>
      <c r="Y16" s="10"/>
      <c r="Z16" s="10"/>
      <c r="AA16" s="10"/>
      <c r="AB16" s="10"/>
      <c r="AC16" s="10"/>
      <c r="AD16" s="10"/>
      <c r="AE16" s="10"/>
      <c r="AF16" s="10"/>
      <c r="AG16" s="10"/>
      <c r="AH16" s="10"/>
      <c r="AI16" s="10"/>
    </row>
    <row r="17" spans="2:35" x14ac:dyDescent="0.25">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row>
    <row r="18" spans="2:35" x14ac:dyDescent="0.25">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row>
    <row r="19" spans="2:35" x14ac:dyDescent="0.25">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row>
    <row r="20" spans="2:35" ht="36.6" customHeight="1" x14ac:dyDescent="0.25">
      <c r="B20" s="202" t="s">
        <v>65</v>
      </c>
      <c r="C20" s="208" t="s">
        <v>66</v>
      </c>
      <c r="D20" s="209"/>
      <c r="E20" s="204"/>
      <c r="F20" s="205"/>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row>
    <row r="21" spans="2:35" ht="47.65" customHeight="1" x14ac:dyDescent="0.25">
      <c r="B21" s="203"/>
      <c r="C21" s="208" t="s">
        <v>67</v>
      </c>
      <c r="D21" s="209"/>
      <c r="E21" s="206"/>
      <c r="F21" s="207"/>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row>
    <row r="22" spans="2:35" x14ac:dyDescent="0.25">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spans="2:35" x14ac:dyDescent="0.25">
      <c r="B23" s="10"/>
      <c r="C23" s="10"/>
      <c r="D23" s="10"/>
      <c r="E23" s="10"/>
      <c r="F23" s="10"/>
      <c r="G23" s="181" t="s">
        <v>68</v>
      </c>
      <c r="H23" s="182"/>
      <c r="I23" s="182"/>
      <c r="J23" s="183"/>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row>
    <row r="24" spans="2:35" ht="56.65" customHeight="1" x14ac:dyDescent="0.25">
      <c r="B24" s="197" t="s">
        <v>69</v>
      </c>
      <c r="C24" s="198"/>
      <c r="D24" s="199"/>
      <c r="E24" s="200" t="s">
        <v>70</v>
      </c>
      <c r="F24" s="201"/>
      <c r="G24" s="36" t="s">
        <v>14</v>
      </c>
      <c r="H24" s="36" t="s">
        <v>15</v>
      </c>
      <c r="I24" s="36" t="s">
        <v>16</v>
      </c>
      <c r="J24" s="36" t="s">
        <v>71</v>
      </c>
      <c r="K24" s="36" t="s">
        <v>72</v>
      </c>
      <c r="L24" s="10"/>
      <c r="M24" s="197" t="s">
        <v>73</v>
      </c>
      <c r="N24" s="198"/>
      <c r="O24" s="199"/>
      <c r="P24" s="10"/>
      <c r="Q24" s="10"/>
      <c r="R24" s="10"/>
      <c r="S24" s="10"/>
      <c r="T24" s="10"/>
      <c r="U24" s="10"/>
      <c r="V24" s="10"/>
      <c r="W24" s="10"/>
      <c r="X24" s="10"/>
      <c r="Y24" s="10"/>
      <c r="Z24" s="10"/>
      <c r="AA24" s="10"/>
      <c r="AB24" s="10"/>
      <c r="AC24" s="10"/>
      <c r="AD24" s="10"/>
      <c r="AE24" s="10"/>
      <c r="AF24" s="10"/>
      <c r="AG24" s="10"/>
      <c r="AH24" s="10"/>
      <c r="AI24" s="10"/>
    </row>
    <row r="25" spans="2:35" x14ac:dyDescent="0.25">
      <c r="B25" s="37" t="s">
        <v>74</v>
      </c>
      <c r="C25" s="179"/>
      <c r="D25" s="180"/>
      <c r="E25" s="184"/>
      <c r="F25" s="185"/>
      <c r="G25" s="94" t="str">
        <f>IFERROR(IF('3. Gasto Total '!$E$20="Si",INDEX('Intensidades de ayuda máxima'!$D$20:$H$20,1,MATCH('3. Gasto Total '!E25,'Intensidades de ayuda máxima'!$D$16:$H$16,0)),INDEX('Intensidades de ayuda máxima'!$D$19:$H$19,1,MATCH('3. Gasto Total '!E25,'Intensidades de ayuda máxima'!$D$16:$H$16,0))),"")</f>
        <v/>
      </c>
      <c r="H25" s="94" t="str">
        <f>IFERROR(IF('3. Gasto Total '!$E$20="Si",INDEX('Intensidades de ayuda máxima'!$D$18:$H$18,1,MATCH('3. Gasto Total '!E25,'Intensidades de ayuda máxima'!$D$16:$H$16,0)),INDEX('Intensidades de ayuda máxima'!$D$17:$H$17,1,MATCH('3. Gasto Total '!E25,'Intensidades de ayuda máxima'!$D$16:$H$16,0))),"")</f>
        <v/>
      </c>
      <c r="I25" s="94" t="str">
        <f>IFERROR(IF('3. Gasto Total '!$E$20="Si",INDEX('Intensidades de ayuda máxima'!$D$21:$H$21,1,MATCH('3. Gasto Total '!E25,'Intensidades de ayuda máxima'!$D$16:$H$16,0)),INDEX('Intensidades de ayuda máxima'!$D$21:$H$21,1,MATCH('3. Gasto Total '!E25,'Intensidades de ayuda máxima'!$D$16:$H$16,0))),"")</f>
        <v/>
      </c>
      <c r="J25" s="94" t="str">
        <f>IFERROR(IF('3. Gasto Total '!$E$20="Si",INDEX('Intensidades de ayuda máxima'!$D$22:$H$22,1,MATCH('3. Gasto Total '!E25,'Intensidades de ayuda máxima'!$D$16:$H$16,0)),INDEX('Intensidades de ayuda máxima'!$D$22:$H$22,1,MATCH('3. Gasto Total '!E25,'Intensidades de ayuda máxima'!$D$16:$H$16,0))),"")</f>
        <v/>
      </c>
      <c r="K25" s="63"/>
      <c r="L25" s="10"/>
      <c r="M25" s="37" t="s">
        <v>75</v>
      </c>
      <c r="N25" s="179"/>
      <c r="O25" s="180"/>
      <c r="P25" s="10"/>
      <c r="Q25" s="10"/>
      <c r="R25" s="10"/>
      <c r="S25" s="10"/>
      <c r="T25" s="10"/>
      <c r="U25" s="10"/>
      <c r="V25" s="10"/>
      <c r="W25" s="10"/>
      <c r="X25" s="10"/>
      <c r="Y25" s="10"/>
      <c r="Z25" s="10"/>
      <c r="AA25" s="10"/>
      <c r="AB25" s="10"/>
      <c r="AC25" s="10"/>
      <c r="AD25" s="10"/>
      <c r="AE25" s="10"/>
      <c r="AF25" s="10"/>
      <c r="AG25" s="10"/>
      <c r="AH25" s="10"/>
      <c r="AI25" s="10"/>
    </row>
    <row r="26" spans="2:35" x14ac:dyDescent="0.25">
      <c r="B26" s="37" t="s">
        <v>76</v>
      </c>
      <c r="C26" s="179"/>
      <c r="D26" s="180"/>
      <c r="E26" s="184"/>
      <c r="F26" s="185"/>
      <c r="G26" s="94" t="str">
        <f>IFERROR(IF('3. Gasto Total '!$E$20="Si",INDEX('Intensidades de ayuda máxima'!$D$20:$H$20,1,MATCH('3. Gasto Total '!E26,'Intensidades de ayuda máxima'!$D$16:$H$16,0)),INDEX('Intensidades de ayuda máxima'!$D$19:$H$19,1,MATCH('3. Gasto Total '!E26,'Intensidades de ayuda máxima'!$D$16:$H$16,0))),"")</f>
        <v/>
      </c>
      <c r="H26" s="94" t="str">
        <f>IFERROR(IF('3. Gasto Total '!$E$20="Si",INDEX('Intensidades de ayuda máxima'!$D$18:$H$18,1,MATCH('3. Gasto Total '!E26,'Intensidades de ayuda máxima'!$D$16:$H$16,0)),INDEX('Intensidades de ayuda máxima'!$D$17:$H$17,1,MATCH('3. Gasto Total '!E26,'Intensidades de ayuda máxima'!$D$16:$H$16,0))),"")</f>
        <v/>
      </c>
      <c r="I26" s="94" t="str">
        <f>IFERROR(IF('3. Gasto Total '!$E$20="Si",INDEX('Intensidades de ayuda máxima'!$D$21:$H$21,1,MATCH('3. Gasto Total '!E26,'Intensidades de ayuda máxima'!$D$16:$H$16,0)),INDEX('Intensidades de ayuda máxima'!$D$21:$H$21,1,MATCH('3. Gasto Total '!E26,'Intensidades de ayuda máxima'!$D$16:$H$16,0))),"")</f>
        <v/>
      </c>
      <c r="J26" s="94" t="str">
        <f>IFERROR(IF('3. Gasto Total '!$E$20="Si",INDEX('Intensidades de ayuda máxima'!$D$22:$H$22,1,MATCH('3. Gasto Total '!E26,'Intensidades de ayuda máxima'!$D$16:$H$16,0)),INDEX('Intensidades de ayuda máxima'!$D$22:$H$22,1,MATCH('3. Gasto Total '!E26,'Intensidades de ayuda máxima'!$D$16:$H$16,0))),"")</f>
        <v/>
      </c>
      <c r="K26" s="63"/>
      <c r="L26" s="10"/>
      <c r="M26" s="37" t="s">
        <v>77</v>
      </c>
      <c r="N26" s="92"/>
      <c r="O26" s="93"/>
      <c r="P26" s="10"/>
      <c r="Q26" s="10"/>
      <c r="R26" s="10"/>
      <c r="S26" s="10"/>
      <c r="T26" s="10"/>
      <c r="U26" s="10"/>
      <c r="V26" s="10"/>
      <c r="W26" s="10"/>
      <c r="X26" s="10"/>
      <c r="Y26" s="10"/>
      <c r="Z26" s="10"/>
      <c r="AA26" s="10"/>
      <c r="AB26" s="10"/>
      <c r="AC26" s="10"/>
      <c r="AD26" s="10"/>
      <c r="AE26" s="10"/>
      <c r="AF26" s="10"/>
      <c r="AG26" s="10"/>
      <c r="AH26" s="10"/>
      <c r="AI26" s="10"/>
    </row>
    <row r="27" spans="2:35" x14ac:dyDescent="0.25">
      <c r="B27" s="37" t="s">
        <v>78</v>
      </c>
      <c r="C27" s="179"/>
      <c r="D27" s="180"/>
      <c r="E27" s="184"/>
      <c r="F27" s="185"/>
      <c r="G27" s="94" t="str">
        <f>IFERROR(IF('3. Gasto Total '!$E$20="Si",INDEX('Intensidades de ayuda máxima'!$D$20:$H$20,1,MATCH('3. Gasto Total '!E27,'Intensidades de ayuda máxima'!$D$16:$H$16,0)),INDEX('Intensidades de ayuda máxima'!$D$19:$H$19,1,MATCH('3. Gasto Total '!E27,'Intensidades de ayuda máxima'!$D$16:$H$16,0))),"")</f>
        <v/>
      </c>
      <c r="H27" s="94" t="str">
        <f>IFERROR(IF('3. Gasto Total '!$E$20="Si",INDEX('Intensidades de ayuda máxima'!$D$18:$H$18,1,MATCH('3. Gasto Total '!E27,'Intensidades de ayuda máxima'!$D$16:$H$16,0)),INDEX('Intensidades de ayuda máxima'!$D$17:$H$17,1,MATCH('3. Gasto Total '!E27,'Intensidades de ayuda máxima'!$D$16:$H$16,0))),"")</f>
        <v/>
      </c>
      <c r="I27" s="94" t="str">
        <f>IFERROR(IF('3. Gasto Total '!$E$20="Si",INDEX('Intensidades de ayuda máxima'!$D$21:$H$21,1,MATCH('3. Gasto Total '!E27,'Intensidades de ayuda máxima'!$D$16:$H$16,0)),INDEX('Intensidades de ayuda máxima'!$D$21:$H$21,1,MATCH('3. Gasto Total '!E27,'Intensidades de ayuda máxima'!$D$16:$H$16,0))),"")</f>
        <v/>
      </c>
      <c r="J27" s="94" t="str">
        <f>IFERROR(IF('3. Gasto Total '!$E$20="Si",INDEX('Intensidades de ayuda máxima'!$D$22:$H$22,1,MATCH('3. Gasto Total '!E27,'Intensidades de ayuda máxima'!$D$16:$H$16,0)),INDEX('Intensidades de ayuda máxima'!$D$22:$H$22,1,MATCH('3. Gasto Total '!E27,'Intensidades de ayuda máxima'!$D$16:$H$16,0))),"")</f>
        <v/>
      </c>
      <c r="K27" s="63"/>
      <c r="L27" s="10"/>
      <c r="M27" s="37" t="s">
        <v>79</v>
      </c>
      <c r="N27" s="92"/>
      <c r="O27" s="93"/>
      <c r="P27" s="10"/>
      <c r="Q27" s="10"/>
      <c r="R27" s="10"/>
      <c r="S27" s="10"/>
      <c r="T27" s="10"/>
      <c r="U27" s="10"/>
      <c r="V27" s="10"/>
      <c r="W27" s="10"/>
      <c r="X27" s="10"/>
      <c r="Y27" s="10"/>
      <c r="Z27" s="10"/>
      <c r="AA27" s="10"/>
      <c r="AB27" s="10"/>
      <c r="AC27" s="10"/>
      <c r="AD27" s="10"/>
      <c r="AE27" s="10"/>
      <c r="AF27" s="10"/>
      <c r="AG27" s="10"/>
      <c r="AH27" s="10"/>
      <c r="AI27" s="10"/>
    </row>
    <row r="28" spans="2:35" x14ac:dyDescent="0.25">
      <c r="B28" s="37" t="s">
        <v>80</v>
      </c>
      <c r="C28" s="179"/>
      <c r="D28" s="180"/>
      <c r="E28" s="184"/>
      <c r="F28" s="185"/>
      <c r="G28" s="94" t="str">
        <f>IFERROR(IF('3. Gasto Total '!$E$20="Si",INDEX('Intensidades de ayuda máxima'!$D$20:$H$20,1,MATCH('3. Gasto Total '!E28,'Intensidades de ayuda máxima'!$D$16:$H$16,0)),INDEX('Intensidades de ayuda máxima'!$D$19:$H$19,1,MATCH('3. Gasto Total '!E28,'Intensidades de ayuda máxima'!$D$16:$H$16,0))),"")</f>
        <v/>
      </c>
      <c r="H28" s="94" t="str">
        <f>IFERROR(IF('3. Gasto Total '!$E$20="Si",INDEX('Intensidades de ayuda máxima'!$D$18:$H$18,1,MATCH('3. Gasto Total '!E28,'Intensidades de ayuda máxima'!$D$16:$H$16,0)),INDEX('Intensidades de ayuda máxima'!$D$17:$H$17,1,MATCH('3. Gasto Total '!E28,'Intensidades de ayuda máxima'!$D$16:$H$16,0))),"")</f>
        <v/>
      </c>
      <c r="I28" s="94" t="str">
        <f>IFERROR(IF('3. Gasto Total '!$E$20="Si",INDEX('Intensidades de ayuda máxima'!$D$21:$H$21,1,MATCH('3. Gasto Total '!E28,'Intensidades de ayuda máxima'!$D$16:$H$16,0)),INDEX('Intensidades de ayuda máxima'!$D$21:$H$21,1,MATCH('3. Gasto Total '!E28,'Intensidades de ayuda máxima'!$D$16:$H$16,0))),"")</f>
        <v/>
      </c>
      <c r="J28" s="94" t="str">
        <f>IFERROR(IF('3. Gasto Total '!$E$20="Si",INDEX('Intensidades de ayuda máxima'!$D$22:$H$22,1,MATCH('3. Gasto Total '!E28,'Intensidades de ayuda máxima'!$D$16:$H$16,0)),INDEX('Intensidades de ayuda máxima'!$D$22:$H$22,1,MATCH('3. Gasto Total '!E28,'Intensidades de ayuda máxima'!$D$16:$H$16,0))),"")</f>
        <v/>
      </c>
      <c r="K28" s="63"/>
      <c r="L28" s="10"/>
      <c r="M28" s="37" t="s">
        <v>81</v>
      </c>
      <c r="N28" s="92"/>
      <c r="O28" s="93"/>
      <c r="P28" s="10"/>
      <c r="Q28" s="10"/>
      <c r="R28" s="10"/>
      <c r="S28" s="10"/>
      <c r="T28" s="10"/>
      <c r="U28" s="10"/>
      <c r="V28" s="10"/>
      <c r="W28" s="10"/>
      <c r="X28" s="10"/>
      <c r="Y28" s="10"/>
      <c r="Z28" s="10"/>
      <c r="AA28" s="10"/>
      <c r="AB28" s="10"/>
      <c r="AC28" s="10"/>
      <c r="AD28" s="10"/>
      <c r="AE28" s="10"/>
      <c r="AF28" s="10"/>
      <c r="AG28" s="10"/>
      <c r="AH28" s="10"/>
      <c r="AI28" s="10"/>
    </row>
    <row r="29" spans="2:35" x14ac:dyDescent="0.25">
      <c r="B29" s="37" t="s">
        <v>82</v>
      </c>
      <c r="C29" s="179"/>
      <c r="D29" s="180"/>
      <c r="E29" s="184"/>
      <c r="F29" s="185"/>
      <c r="G29" s="94" t="str">
        <f>IFERROR(IF('3. Gasto Total '!$E$20="Si",INDEX('Intensidades de ayuda máxima'!$D$20:$H$20,1,MATCH('3. Gasto Total '!E29,'Intensidades de ayuda máxima'!$D$16:$H$16,0)),INDEX('Intensidades de ayuda máxima'!$D$19:$H$19,1,MATCH('3. Gasto Total '!E29,'Intensidades de ayuda máxima'!$D$16:$H$16,0))),"")</f>
        <v/>
      </c>
      <c r="H29" s="94" t="str">
        <f>IFERROR(IF('3. Gasto Total '!$E$20="Si",INDEX('Intensidades de ayuda máxima'!$D$18:$H$18,1,MATCH('3. Gasto Total '!E29,'Intensidades de ayuda máxima'!$D$16:$H$16,0)),INDEX('Intensidades de ayuda máxima'!$D$17:$H$17,1,MATCH('3. Gasto Total '!E29,'Intensidades de ayuda máxima'!$D$16:$H$16,0))),"")</f>
        <v/>
      </c>
      <c r="I29" s="94" t="str">
        <f>IFERROR(IF('3. Gasto Total '!$E$20="Si",INDEX('Intensidades de ayuda máxima'!$D$21:$H$21,1,MATCH('3. Gasto Total '!E29,'Intensidades de ayuda máxima'!$D$16:$H$16,0)),INDEX('Intensidades de ayuda máxima'!$D$21:$H$21,1,MATCH('3. Gasto Total '!E29,'Intensidades de ayuda máxima'!$D$16:$H$16,0))),"")</f>
        <v/>
      </c>
      <c r="J29" s="94" t="str">
        <f>IFERROR(IF('3. Gasto Total '!$E$20="Si",INDEX('Intensidades de ayuda máxima'!$D$22:$H$22,1,MATCH('3. Gasto Total '!E29,'Intensidades de ayuda máxima'!$D$16:$H$16,0)),INDEX('Intensidades de ayuda máxima'!$D$22:$H$22,1,MATCH('3. Gasto Total '!E29,'Intensidades de ayuda máxima'!$D$16:$H$16,0))),"")</f>
        <v/>
      </c>
      <c r="K29" s="63"/>
      <c r="L29" s="10"/>
      <c r="M29" s="37" t="s">
        <v>83</v>
      </c>
      <c r="N29" s="92"/>
      <c r="O29" s="93"/>
      <c r="P29" s="10"/>
      <c r="Q29" s="10"/>
      <c r="R29" s="10"/>
      <c r="S29" s="10"/>
      <c r="T29" s="10"/>
      <c r="U29" s="10"/>
      <c r="V29" s="10"/>
      <c r="W29" s="10"/>
      <c r="X29" s="10"/>
      <c r="Y29" s="10"/>
      <c r="Z29" s="10"/>
      <c r="AA29" s="10"/>
      <c r="AB29" s="10"/>
      <c r="AC29" s="10"/>
      <c r="AD29" s="10"/>
      <c r="AE29" s="10"/>
      <c r="AF29" s="10"/>
      <c r="AG29" s="10"/>
      <c r="AH29" s="10"/>
      <c r="AI29" s="10"/>
    </row>
    <row r="30" spans="2:35" x14ac:dyDescent="0.25">
      <c r="B30" s="37" t="s">
        <v>84</v>
      </c>
      <c r="C30" s="179"/>
      <c r="D30" s="180"/>
      <c r="E30" s="184"/>
      <c r="F30" s="185"/>
      <c r="G30" s="94" t="str">
        <f>IFERROR(IF('3. Gasto Total '!$E$20="Si",INDEX('Intensidades de ayuda máxima'!$D$20:$H$20,1,MATCH('3. Gasto Total '!E30,'Intensidades de ayuda máxima'!$D$16:$H$16,0)),INDEX('Intensidades de ayuda máxima'!$D$19:$H$19,1,MATCH('3. Gasto Total '!E30,'Intensidades de ayuda máxima'!$D$16:$H$16,0))),"")</f>
        <v/>
      </c>
      <c r="H30" s="94" t="str">
        <f>IFERROR(IF('3. Gasto Total '!$E$20="Si",INDEX('Intensidades de ayuda máxima'!$D$18:$H$18,1,MATCH('3. Gasto Total '!E30,'Intensidades de ayuda máxima'!$D$16:$H$16,0)),INDEX('Intensidades de ayuda máxima'!$D$17:$H$17,1,MATCH('3. Gasto Total '!E30,'Intensidades de ayuda máxima'!$D$16:$H$16,0))),"")</f>
        <v/>
      </c>
      <c r="I30" s="94" t="str">
        <f>IFERROR(IF('3. Gasto Total '!$E$20="Si",INDEX('Intensidades de ayuda máxima'!$D$21:$H$21,1,MATCH('3. Gasto Total '!E30,'Intensidades de ayuda máxima'!$D$16:$H$16,0)),INDEX('Intensidades de ayuda máxima'!$D$21:$H$21,1,MATCH('3. Gasto Total '!E30,'Intensidades de ayuda máxima'!$D$16:$H$16,0))),"")</f>
        <v/>
      </c>
      <c r="J30" s="94" t="str">
        <f>IFERROR(IF('3. Gasto Total '!$E$20="Si",INDEX('Intensidades de ayuda máxima'!$D$22:$H$22,1,MATCH('3. Gasto Total '!E30,'Intensidades de ayuda máxima'!$D$16:$H$16,0)),INDEX('Intensidades de ayuda máxima'!$D$22:$H$22,1,MATCH('3. Gasto Total '!E30,'Intensidades de ayuda máxima'!$D$16:$H$16,0))),"")</f>
        <v/>
      </c>
      <c r="K30" s="63"/>
      <c r="L30" s="10"/>
      <c r="M30" s="10"/>
      <c r="N30" s="10"/>
      <c r="O30" s="10"/>
      <c r="P30" s="10"/>
      <c r="Q30" s="10"/>
      <c r="R30" s="10"/>
      <c r="S30" s="10"/>
      <c r="T30" s="10"/>
      <c r="U30" s="10"/>
      <c r="V30" s="10"/>
      <c r="W30" s="10"/>
      <c r="X30" s="10"/>
      <c r="Y30" s="10"/>
      <c r="Z30" s="10"/>
      <c r="AA30" s="10"/>
      <c r="AB30" s="10"/>
      <c r="AC30" s="10"/>
      <c r="AD30" s="10"/>
      <c r="AE30" s="10"/>
      <c r="AF30" s="10"/>
      <c r="AG30" s="10"/>
      <c r="AH30" s="10"/>
      <c r="AI30" s="10"/>
    </row>
    <row r="31" spans="2:35" x14ac:dyDescent="0.25">
      <c r="B31" s="37" t="s">
        <v>85</v>
      </c>
      <c r="C31" s="179"/>
      <c r="D31" s="180"/>
      <c r="E31" s="184"/>
      <c r="F31" s="185"/>
      <c r="G31" s="94" t="str">
        <f>IFERROR(IF('3. Gasto Total '!$E$20="Si",INDEX('Intensidades de ayuda máxima'!$D$20:$H$20,1,MATCH('3. Gasto Total '!E31,'Intensidades de ayuda máxima'!$D$16:$H$16,0)),INDEX('Intensidades de ayuda máxima'!$D$19:$H$19,1,MATCH('3. Gasto Total '!E31,'Intensidades de ayuda máxima'!$D$16:$H$16,0))),"")</f>
        <v/>
      </c>
      <c r="H31" s="94" t="str">
        <f>IFERROR(IF('3. Gasto Total '!$E$20="Si",INDEX('Intensidades de ayuda máxima'!$D$18:$H$18,1,MATCH('3. Gasto Total '!E31,'Intensidades de ayuda máxima'!$D$16:$H$16,0)),INDEX('Intensidades de ayuda máxima'!$D$17:$H$17,1,MATCH('3. Gasto Total '!E31,'Intensidades de ayuda máxima'!$D$16:$H$16,0))),"")</f>
        <v/>
      </c>
      <c r="I31" s="94" t="str">
        <f>IFERROR(IF('3. Gasto Total '!$E$20="Si",INDEX('Intensidades de ayuda máxima'!$D$21:$H$21,1,MATCH('3. Gasto Total '!E31,'Intensidades de ayuda máxima'!$D$16:$H$16,0)),INDEX('Intensidades de ayuda máxima'!$D$21:$H$21,1,MATCH('3. Gasto Total '!E31,'Intensidades de ayuda máxima'!$D$16:$H$16,0))),"")</f>
        <v/>
      </c>
      <c r="J31" s="94" t="str">
        <f>IFERROR(IF('3. Gasto Total '!$E$20="Si",INDEX('Intensidades de ayuda máxima'!$D$22:$H$22,1,MATCH('3. Gasto Total '!E31,'Intensidades de ayuda máxima'!$D$16:$H$16,0)),INDEX('Intensidades de ayuda máxima'!$D$22:$H$22,1,MATCH('3. Gasto Total '!E31,'Intensidades de ayuda máxima'!$D$16:$H$16,0))),"")</f>
        <v/>
      </c>
      <c r="K31" s="63"/>
      <c r="L31" s="10"/>
      <c r="M31" s="10"/>
      <c r="N31" s="10"/>
      <c r="O31" s="10"/>
      <c r="P31" s="10"/>
      <c r="Q31" s="10"/>
      <c r="R31" s="10"/>
      <c r="S31" s="10"/>
      <c r="T31" s="10"/>
      <c r="U31" s="10"/>
      <c r="V31" s="10"/>
      <c r="W31" s="10"/>
      <c r="X31" s="10"/>
      <c r="Y31" s="10"/>
      <c r="Z31" s="10"/>
      <c r="AA31" s="10"/>
      <c r="AB31" s="10"/>
      <c r="AC31" s="10"/>
      <c r="AD31" s="10"/>
      <c r="AE31" s="10"/>
      <c r="AF31" s="10"/>
      <c r="AG31" s="10"/>
      <c r="AH31" s="10"/>
      <c r="AI31" s="10"/>
    </row>
    <row r="32" spans="2:35" x14ac:dyDescent="0.25">
      <c r="B32" s="37" t="s">
        <v>86</v>
      </c>
      <c r="C32" s="179"/>
      <c r="D32" s="180"/>
      <c r="E32" s="184"/>
      <c r="F32" s="185"/>
      <c r="G32" s="94" t="str">
        <f>IFERROR(IF('3. Gasto Total '!$E$20="Si",INDEX('Intensidades de ayuda máxima'!$D$20:$H$20,1,MATCH('3. Gasto Total '!E32,'Intensidades de ayuda máxima'!$D$16:$H$16,0)),INDEX('Intensidades de ayuda máxima'!$D$19:$H$19,1,MATCH('3. Gasto Total '!E32,'Intensidades de ayuda máxima'!$D$16:$H$16,0))),"")</f>
        <v/>
      </c>
      <c r="H32" s="94" t="str">
        <f>IFERROR(IF('3. Gasto Total '!$E$20="Si",INDEX('Intensidades de ayuda máxima'!$D$18:$H$18,1,MATCH('3. Gasto Total '!E32,'Intensidades de ayuda máxima'!$D$16:$H$16,0)),INDEX('Intensidades de ayuda máxima'!$D$17:$H$17,1,MATCH('3. Gasto Total '!E32,'Intensidades de ayuda máxima'!$D$16:$H$16,0))),"")</f>
        <v/>
      </c>
      <c r="I32" s="94" t="str">
        <f>IFERROR(IF('3. Gasto Total '!$E$20="Si",INDEX('Intensidades de ayuda máxima'!$D$21:$H$21,1,MATCH('3. Gasto Total '!E32,'Intensidades de ayuda máxima'!$D$16:$H$16,0)),INDEX('Intensidades de ayuda máxima'!$D$21:$H$21,1,MATCH('3. Gasto Total '!E32,'Intensidades de ayuda máxima'!$D$16:$H$16,0))),"")</f>
        <v/>
      </c>
      <c r="J32" s="94" t="str">
        <f>IFERROR(IF('3. Gasto Total '!$E$20="Si",INDEX('Intensidades de ayuda máxima'!$D$22:$H$22,1,MATCH('3. Gasto Total '!E32,'Intensidades de ayuda máxima'!$D$16:$H$16,0)),INDEX('Intensidades de ayuda máxima'!$D$22:$H$22,1,MATCH('3. Gasto Total '!E32,'Intensidades de ayuda máxima'!$D$16:$H$16,0))),"")</f>
        <v/>
      </c>
      <c r="K32" s="63"/>
      <c r="L32" s="10"/>
      <c r="M32" s="10"/>
      <c r="N32" s="10"/>
      <c r="O32" s="10"/>
      <c r="P32" s="10"/>
      <c r="Q32" s="10"/>
      <c r="R32" s="10"/>
      <c r="S32" s="10"/>
      <c r="T32" s="10"/>
      <c r="U32" s="10"/>
      <c r="V32" s="10"/>
      <c r="W32" s="10"/>
      <c r="X32" s="10"/>
      <c r="Y32" s="10"/>
      <c r="Z32" s="10"/>
      <c r="AA32" s="10"/>
      <c r="AB32" s="10"/>
      <c r="AC32" s="10"/>
      <c r="AD32" s="10"/>
      <c r="AE32" s="10"/>
      <c r="AF32" s="10"/>
      <c r="AG32" s="10"/>
      <c r="AH32" s="10"/>
      <c r="AI32" s="10"/>
    </row>
    <row r="33" spans="2:35" x14ac:dyDescent="0.25">
      <c r="B33" s="37" t="s">
        <v>87</v>
      </c>
      <c r="C33" s="179"/>
      <c r="D33" s="180"/>
      <c r="E33" s="184"/>
      <c r="F33" s="185"/>
      <c r="G33" s="94" t="str">
        <f>IFERROR(IF('3. Gasto Total '!$E$20="Si",INDEX('Intensidades de ayuda máxima'!$D$20:$H$20,1,MATCH('3. Gasto Total '!E33,'Intensidades de ayuda máxima'!$D$16:$H$16,0)),INDEX('Intensidades de ayuda máxima'!$D$19:$H$19,1,MATCH('3. Gasto Total '!E33,'Intensidades de ayuda máxima'!$D$16:$H$16,0))),"")</f>
        <v/>
      </c>
      <c r="H33" s="94" t="str">
        <f>IFERROR(IF('3. Gasto Total '!$E$20="Si",INDEX('Intensidades de ayuda máxima'!$D$18:$H$18,1,MATCH('3. Gasto Total '!E33,'Intensidades de ayuda máxima'!$D$16:$H$16,0)),INDEX('Intensidades de ayuda máxima'!$D$17:$H$17,1,MATCH('3. Gasto Total '!E33,'Intensidades de ayuda máxima'!$D$16:$H$16,0))),"")</f>
        <v/>
      </c>
      <c r="I33" s="94" t="str">
        <f>IFERROR(IF('3. Gasto Total '!$E$20="Si",INDEX('Intensidades de ayuda máxima'!$D$21:$H$21,1,MATCH('3. Gasto Total '!E33,'Intensidades de ayuda máxima'!$D$16:$H$16,0)),INDEX('Intensidades de ayuda máxima'!$D$21:$H$21,1,MATCH('3. Gasto Total '!E33,'Intensidades de ayuda máxima'!$D$16:$H$16,0))),"")</f>
        <v/>
      </c>
      <c r="J33" s="94" t="str">
        <f>IFERROR(IF('3. Gasto Total '!$E$20="Si",INDEX('Intensidades de ayuda máxima'!$D$22:$H$22,1,MATCH('3. Gasto Total '!E33,'Intensidades de ayuda máxima'!$D$16:$H$16,0)),INDEX('Intensidades de ayuda máxima'!$D$22:$H$22,1,MATCH('3. Gasto Total '!E33,'Intensidades de ayuda máxima'!$D$16:$H$16,0))),"")</f>
        <v/>
      </c>
      <c r="K33" s="63"/>
      <c r="L33" s="10"/>
      <c r="M33" s="10"/>
      <c r="N33" s="10"/>
      <c r="O33" s="10"/>
      <c r="P33" s="10"/>
      <c r="Q33" s="10"/>
      <c r="R33" s="10"/>
      <c r="S33" s="10"/>
      <c r="T33" s="10"/>
      <c r="U33" s="10"/>
      <c r="V33" s="10"/>
      <c r="W33" s="10"/>
      <c r="X33" s="10"/>
      <c r="Y33" s="10"/>
      <c r="Z33" s="10"/>
      <c r="AA33" s="10"/>
      <c r="AB33" s="10"/>
      <c r="AC33" s="10"/>
      <c r="AD33" s="10"/>
      <c r="AE33" s="10"/>
      <c r="AF33" s="10"/>
      <c r="AG33" s="10"/>
      <c r="AH33" s="10"/>
      <c r="AI33" s="10"/>
    </row>
    <row r="34" spans="2:35" x14ac:dyDescent="0.25">
      <c r="B34" s="37" t="s">
        <v>88</v>
      </c>
      <c r="C34" s="179"/>
      <c r="D34" s="180"/>
      <c r="E34" s="184"/>
      <c r="F34" s="185"/>
      <c r="G34" s="94" t="str">
        <f>IFERROR(IF('3. Gasto Total '!$E$20="Si",INDEX('Intensidades de ayuda máxima'!$D$20:$H$20,1,MATCH('3. Gasto Total '!E34,'Intensidades de ayuda máxima'!$D$16:$H$16,0)),INDEX('Intensidades de ayuda máxima'!$D$19:$H$19,1,MATCH('3. Gasto Total '!E34,'Intensidades de ayuda máxima'!$D$16:$H$16,0))),"")</f>
        <v/>
      </c>
      <c r="H34" s="94" t="str">
        <f>IFERROR(IF('3. Gasto Total '!$E$20="Si",INDEX('Intensidades de ayuda máxima'!$D$18:$H$18,1,MATCH('3. Gasto Total '!E34,'Intensidades de ayuda máxima'!$D$16:$H$16,0)),INDEX('Intensidades de ayuda máxima'!$D$17:$H$17,1,MATCH('3. Gasto Total '!E34,'Intensidades de ayuda máxima'!$D$16:$H$16,0))),"")</f>
        <v/>
      </c>
      <c r="I34" s="94" t="str">
        <f>IFERROR(IF('3. Gasto Total '!$E$20="Si",INDEX('Intensidades de ayuda máxima'!$D$21:$H$21,1,MATCH('3. Gasto Total '!E34,'Intensidades de ayuda máxima'!$D$16:$H$16,0)),INDEX('Intensidades de ayuda máxima'!$D$21:$H$21,1,MATCH('3. Gasto Total '!E34,'Intensidades de ayuda máxima'!$D$16:$H$16,0))),"")</f>
        <v/>
      </c>
      <c r="J34" s="94" t="str">
        <f>IFERROR(IF('3. Gasto Total '!$E$20="Si",INDEX('Intensidades de ayuda máxima'!$D$22:$H$22,1,MATCH('3. Gasto Total '!E34,'Intensidades de ayuda máxima'!$D$16:$H$16,0)),INDEX('Intensidades de ayuda máxima'!$D$22:$H$22,1,MATCH('3. Gasto Total '!E34,'Intensidades de ayuda máxima'!$D$16:$H$16,0))),"")</f>
        <v/>
      </c>
      <c r="K34" s="63"/>
      <c r="L34" s="10"/>
      <c r="M34" s="10"/>
      <c r="N34" s="10"/>
      <c r="O34" s="10"/>
      <c r="P34" s="10"/>
      <c r="Q34" s="10"/>
      <c r="R34" s="10"/>
      <c r="S34" s="10"/>
      <c r="T34" s="10"/>
      <c r="U34" s="10"/>
      <c r="V34" s="10"/>
      <c r="W34" s="10"/>
      <c r="X34" s="10"/>
      <c r="Y34" s="10"/>
      <c r="Z34" s="10"/>
      <c r="AA34" s="10"/>
      <c r="AB34" s="10"/>
      <c r="AC34" s="10"/>
      <c r="AD34" s="10"/>
      <c r="AE34" s="10"/>
      <c r="AF34" s="10"/>
      <c r="AG34" s="10"/>
      <c r="AH34" s="10"/>
      <c r="AI34" s="10"/>
    </row>
    <row r="35" spans="2:35" x14ac:dyDescent="0.25">
      <c r="B35" s="37" t="s">
        <v>89</v>
      </c>
      <c r="C35" s="179"/>
      <c r="D35" s="180"/>
      <c r="E35" s="184"/>
      <c r="F35" s="185"/>
      <c r="G35" s="94" t="str">
        <f>IFERROR(IF('3. Gasto Total '!$E$20="Si",INDEX('Intensidades de ayuda máxima'!$D$20:$H$20,1,MATCH('3. Gasto Total '!E35,'Intensidades de ayuda máxima'!$D$16:$H$16,0)),INDEX('Intensidades de ayuda máxima'!$D$19:$H$19,1,MATCH('3. Gasto Total '!E35,'Intensidades de ayuda máxima'!$D$16:$H$16,0))),"")</f>
        <v/>
      </c>
      <c r="H35" s="94" t="str">
        <f>IFERROR(IF('3. Gasto Total '!$E$20="Si",INDEX('Intensidades de ayuda máxima'!$D$18:$H$18,1,MATCH('3. Gasto Total '!E35,'Intensidades de ayuda máxima'!$D$16:$H$16,0)),INDEX('Intensidades de ayuda máxima'!$D$17:$H$17,1,MATCH('3. Gasto Total '!E35,'Intensidades de ayuda máxima'!$D$16:$H$16,0))),"")</f>
        <v/>
      </c>
      <c r="I35" s="94" t="str">
        <f>IFERROR(IF('3. Gasto Total '!$E$20="Si",INDEX('Intensidades de ayuda máxima'!$D$21:$H$21,1,MATCH('3. Gasto Total '!E35,'Intensidades de ayuda máxima'!$D$16:$H$16,0)),INDEX('Intensidades de ayuda máxima'!$D$21:$H$21,1,MATCH('3. Gasto Total '!E35,'Intensidades de ayuda máxima'!$D$16:$H$16,0))),"")</f>
        <v/>
      </c>
      <c r="J35" s="94" t="str">
        <f>IFERROR(IF('3. Gasto Total '!$E$20="Si",INDEX('Intensidades de ayuda máxima'!$D$22:$H$22,1,MATCH('3. Gasto Total '!E35,'Intensidades de ayuda máxima'!$D$16:$H$16,0)),INDEX('Intensidades de ayuda máxima'!$D$22:$H$22,1,MATCH('3. Gasto Total '!E35,'Intensidades de ayuda máxima'!$D$16:$H$16,0))),"")</f>
        <v/>
      </c>
      <c r="K35" s="63"/>
      <c r="L35" s="10"/>
      <c r="M35" s="10"/>
      <c r="N35" s="10"/>
      <c r="O35" s="10"/>
      <c r="P35" s="10"/>
      <c r="Q35" s="10"/>
      <c r="R35" s="10"/>
      <c r="S35" s="10"/>
      <c r="T35" s="10"/>
      <c r="U35" s="10"/>
      <c r="V35" s="10"/>
      <c r="W35" s="10"/>
      <c r="X35" s="10"/>
      <c r="Y35" s="10"/>
      <c r="Z35" s="10"/>
      <c r="AA35" s="10"/>
      <c r="AB35" s="10"/>
      <c r="AC35" s="10"/>
      <c r="AD35" s="10"/>
      <c r="AE35" s="10"/>
      <c r="AF35" s="10"/>
      <c r="AG35" s="10"/>
      <c r="AH35" s="10"/>
      <c r="AI35" s="10"/>
    </row>
    <row r="36" spans="2:35" x14ac:dyDescent="0.25">
      <c r="B36" s="37" t="s">
        <v>90</v>
      </c>
      <c r="C36" s="179"/>
      <c r="D36" s="180"/>
      <c r="E36" s="184"/>
      <c r="F36" s="185"/>
      <c r="G36" s="94" t="str">
        <f>IFERROR(IF('3. Gasto Total '!$E$20="Si",INDEX('Intensidades de ayuda máxima'!$D$20:$H$20,1,MATCH('3. Gasto Total '!E36,'Intensidades de ayuda máxima'!$D$16:$H$16,0)),INDEX('Intensidades de ayuda máxima'!$D$19:$H$19,1,MATCH('3. Gasto Total '!E36,'Intensidades de ayuda máxima'!$D$16:$H$16,0))),"")</f>
        <v/>
      </c>
      <c r="H36" s="94" t="str">
        <f>IFERROR(IF('3. Gasto Total '!$E$20="Si",INDEX('Intensidades de ayuda máxima'!$D$18:$H$18,1,MATCH('3. Gasto Total '!E36,'Intensidades de ayuda máxima'!$D$16:$H$16,0)),INDEX('Intensidades de ayuda máxima'!$D$17:$H$17,1,MATCH('3. Gasto Total '!E36,'Intensidades de ayuda máxima'!$D$16:$H$16,0))),"")</f>
        <v/>
      </c>
      <c r="I36" s="94" t="str">
        <f>IFERROR(IF('3. Gasto Total '!$E$20="Si",INDEX('Intensidades de ayuda máxima'!$D$21:$H$21,1,MATCH('3. Gasto Total '!E36,'Intensidades de ayuda máxima'!$D$16:$H$16,0)),INDEX('Intensidades de ayuda máxima'!$D$21:$H$21,1,MATCH('3. Gasto Total '!E36,'Intensidades de ayuda máxima'!$D$16:$H$16,0))),"")</f>
        <v/>
      </c>
      <c r="J36" s="94" t="str">
        <f>IFERROR(IF('3. Gasto Total '!$E$20="Si",INDEX('Intensidades de ayuda máxima'!$D$22:$H$22,1,MATCH('3. Gasto Total '!E36,'Intensidades de ayuda máxima'!$D$16:$H$16,0)),INDEX('Intensidades de ayuda máxima'!$D$22:$H$22,1,MATCH('3. Gasto Total '!E36,'Intensidades de ayuda máxima'!$D$16:$H$16,0))),"")</f>
        <v/>
      </c>
      <c r="K36" s="63"/>
      <c r="L36" s="10"/>
      <c r="M36" s="10"/>
      <c r="N36" s="10"/>
      <c r="O36" s="10"/>
      <c r="P36" s="10"/>
      <c r="Q36" s="10"/>
      <c r="R36" s="10"/>
      <c r="S36" s="10"/>
      <c r="T36" s="10"/>
      <c r="U36" s="10"/>
      <c r="V36" s="10"/>
      <c r="W36" s="10"/>
      <c r="X36" s="10"/>
      <c r="Y36" s="10"/>
      <c r="Z36" s="10"/>
      <c r="AA36" s="10"/>
      <c r="AB36" s="10"/>
      <c r="AC36" s="10"/>
      <c r="AD36" s="10"/>
      <c r="AE36" s="10"/>
      <c r="AF36" s="10"/>
      <c r="AG36" s="10"/>
      <c r="AH36" s="10"/>
      <c r="AI36" s="10"/>
    </row>
    <row r="37" spans="2:35" x14ac:dyDescent="0.25">
      <c r="B37" s="37" t="s">
        <v>91</v>
      </c>
      <c r="C37" s="179"/>
      <c r="D37" s="180"/>
      <c r="E37" s="184"/>
      <c r="F37" s="185"/>
      <c r="G37" s="94" t="str">
        <f>IFERROR(IF('3. Gasto Total '!$E$20="Si",INDEX('Intensidades de ayuda máxima'!$D$20:$H$20,1,MATCH('3. Gasto Total '!E37,'Intensidades de ayuda máxima'!$D$16:$H$16,0)),INDEX('Intensidades de ayuda máxima'!$D$19:$H$19,1,MATCH('3. Gasto Total '!E37,'Intensidades de ayuda máxima'!$D$16:$H$16,0))),"")</f>
        <v/>
      </c>
      <c r="H37" s="94" t="str">
        <f>IFERROR(IF('3. Gasto Total '!$E$20="Si",INDEX('Intensidades de ayuda máxima'!$D$18:$H$18,1,MATCH('3. Gasto Total '!E37,'Intensidades de ayuda máxima'!$D$16:$H$16,0)),INDEX('Intensidades de ayuda máxima'!$D$17:$H$17,1,MATCH('3. Gasto Total '!E37,'Intensidades de ayuda máxima'!$D$16:$H$16,0))),"")</f>
        <v/>
      </c>
      <c r="I37" s="94" t="str">
        <f>IFERROR(IF('3. Gasto Total '!$E$20="Si",INDEX('Intensidades de ayuda máxima'!$D$21:$H$21,1,MATCH('3. Gasto Total '!E37,'Intensidades de ayuda máxima'!$D$16:$H$16,0)),INDEX('Intensidades de ayuda máxima'!$D$21:$H$21,1,MATCH('3. Gasto Total '!E37,'Intensidades de ayuda máxima'!$D$16:$H$16,0))),"")</f>
        <v/>
      </c>
      <c r="J37" s="94" t="str">
        <f>IFERROR(IF('3. Gasto Total '!$E$20="Si",INDEX('Intensidades de ayuda máxima'!$D$22:$H$22,1,MATCH('3. Gasto Total '!E37,'Intensidades de ayuda máxima'!$D$16:$H$16,0)),INDEX('Intensidades de ayuda máxima'!$D$22:$H$22,1,MATCH('3. Gasto Total '!E37,'Intensidades de ayuda máxima'!$D$16:$H$16,0))),"")</f>
        <v/>
      </c>
      <c r="K37" s="63"/>
      <c r="L37" s="10"/>
      <c r="M37" s="10"/>
      <c r="N37" s="10"/>
      <c r="O37" s="10"/>
      <c r="P37" s="10"/>
      <c r="Q37" s="10"/>
      <c r="R37" s="10"/>
      <c r="S37" s="10"/>
      <c r="T37" s="10"/>
      <c r="U37" s="10"/>
      <c r="V37" s="10"/>
      <c r="W37" s="10"/>
      <c r="X37" s="10"/>
      <c r="Y37" s="10"/>
      <c r="Z37" s="10"/>
      <c r="AA37" s="10"/>
      <c r="AB37" s="10"/>
      <c r="AC37" s="10"/>
      <c r="AD37" s="10"/>
      <c r="AE37" s="10"/>
      <c r="AF37" s="10"/>
      <c r="AG37" s="10"/>
      <c r="AH37" s="10"/>
      <c r="AI37" s="10"/>
    </row>
    <row r="38" spans="2:35" x14ac:dyDescent="0.25">
      <c r="B38" s="37" t="s">
        <v>92</v>
      </c>
      <c r="C38" s="179"/>
      <c r="D38" s="180"/>
      <c r="E38" s="184"/>
      <c r="F38" s="185"/>
      <c r="G38" s="94" t="str">
        <f>IFERROR(IF('3. Gasto Total '!$E$20="Si",INDEX('Intensidades de ayuda máxima'!$D$20:$H$20,1,MATCH('3. Gasto Total '!E38,'Intensidades de ayuda máxima'!$D$16:$H$16,0)),INDEX('Intensidades de ayuda máxima'!$D$19:$H$19,1,MATCH('3. Gasto Total '!E38,'Intensidades de ayuda máxima'!$D$16:$H$16,0))),"")</f>
        <v/>
      </c>
      <c r="H38" s="94" t="str">
        <f>IFERROR(IF('3. Gasto Total '!$E$20="Si",INDEX('Intensidades de ayuda máxima'!$D$18:$H$18,1,MATCH('3. Gasto Total '!E38,'Intensidades de ayuda máxima'!$D$16:$H$16,0)),INDEX('Intensidades de ayuda máxima'!$D$17:$H$17,1,MATCH('3. Gasto Total '!E38,'Intensidades de ayuda máxima'!$D$16:$H$16,0))),"")</f>
        <v/>
      </c>
      <c r="I38" s="94" t="str">
        <f>IFERROR(IF('3. Gasto Total '!$E$20="Si",INDEX('Intensidades de ayuda máxima'!$D$21:$H$21,1,MATCH('3. Gasto Total '!E38,'Intensidades de ayuda máxima'!$D$16:$H$16,0)),INDEX('Intensidades de ayuda máxima'!$D$21:$H$21,1,MATCH('3. Gasto Total '!E38,'Intensidades de ayuda máxima'!$D$16:$H$16,0))),"")</f>
        <v/>
      </c>
      <c r="J38" s="94" t="str">
        <f>IFERROR(IF('3. Gasto Total '!$E$20="Si",INDEX('Intensidades de ayuda máxima'!$D$22:$H$22,1,MATCH('3. Gasto Total '!E38,'Intensidades de ayuda máxima'!$D$16:$H$16,0)),INDEX('Intensidades de ayuda máxima'!$D$22:$H$22,1,MATCH('3. Gasto Total '!E38,'Intensidades de ayuda máxima'!$D$16:$H$16,0))),"")</f>
        <v/>
      </c>
      <c r="K38" s="63"/>
      <c r="L38" s="10"/>
      <c r="M38" s="10"/>
      <c r="N38" s="10"/>
      <c r="O38" s="10"/>
      <c r="P38" s="10"/>
      <c r="Q38" s="10"/>
      <c r="R38" s="10"/>
      <c r="S38" s="10"/>
      <c r="T38" s="10"/>
      <c r="U38" s="10"/>
      <c r="V38" s="10"/>
      <c r="W38" s="10"/>
      <c r="X38" s="10"/>
      <c r="Y38" s="10"/>
      <c r="Z38" s="10"/>
      <c r="AA38" s="10"/>
      <c r="AB38" s="10"/>
      <c r="AC38" s="10"/>
      <c r="AD38" s="10"/>
      <c r="AE38" s="10"/>
      <c r="AF38" s="10"/>
      <c r="AG38" s="10"/>
      <c r="AH38" s="10"/>
      <c r="AI38" s="10"/>
    </row>
    <row r="39" spans="2:35" x14ac:dyDescent="0.25">
      <c r="B39" s="37" t="s">
        <v>93</v>
      </c>
      <c r="C39" s="179"/>
      <c r="D39" s="180"/>
      <c r="E39" s="184"/>
      <c r="F39" s="185"/>
      <c r="G39" s="94" t="str">
        <f>IFERROR(IF('3. Gasto Total '!$E$20="Si",INDEX('Intensidades de ayuda máxima'!$D$20:$H$20,1,MATCH('3. Gasto Total '!E39,'Intensidades de ayuda máxima'!$D$16:$H$16,0)),INDEX('Intensidades de ayuda máxima'!$D$19:$H$19,1,MATCH('3. Gasto Total '!E39,'Intensidades de ayuda máxima'!$D$16:$H$16,0))),"")</f>
        <v/>
      </c>
      <c r="H39" s="94" t="str">
        <f>IFERROR(IF('3. Gasto Total '!$E$20="Si",INDEX('Intensidades de ayuda máxima'!$D$18:$H$18,1,MATCH('3. Gasto Total '!E39,'Intensidades de ayuda máxima'!$D$16:$H$16,0)),INDEX('Intensidades de ayuda máxima'!$D$17:$H$17,1,MATCH('3. Gasto Total '!E39,'Intensidades de ayuda máxima'!$D$16:$H$16,0))),"")</f>
        <v/>
      </c>
      <c r="I39" s="94" t="str">
        <f>IFERROR(IF('3. Gasto Total '!$E$20="Si",INDEX('Intensidades de ayuda máxima'!$D$21:$H$21,1,MATCH('3. Gasto Total '!E39,'Intensidades de ayuda máxima'!$D$16:$H$16,0)),INDEX('Intensidades de ayuda máxima'!$D$21:$H$21,1,MATCH('3. Gasto Total '!E39,'Intensidades de ayuda máxima'!$D$16:$H$16,0))),"")</f>
        <v/>
      </c>
      <c r="J39" s="94" t="str">
        <f>IFERROR(IF('3. Gasto Total '!$E$20="Si",INDEX('Intensidades de ayuda máxima'!$D$22:$H$22,1,MATCH('3. Gasto Total '!E39,'Intensidades de ayuda máxima'!$D$16:$H$16,0)),INDEX('Intensidades de ayuda máxima'!$D$22:$H$22,1,MATCH('3. Gasto Total '!E39,'Intensidades de ayuda máxima'!$D$16:$H$16,0))),"")</f>
        <v/>
      </c>
      <c r="K39" s="63"/>
      <c r="L39" s="10"/>
      <c r="M39" s="10"/>
      <c r="N39" s="10"/>
      <c r="O39" s="10"/>
      <c r="P39" s="10"/>
      <c r="Q39" s="10"/>
      <c r="R39" s="10"/>
      <c r="S39" s="10"/>
      <c r="T39" s="10"/>
      <c r="U39" s="10"/>
      <c r="V39" s="10"/>
      <c r="W39" s="10"/>
      <c r="X39" s="10"/>
      <c r="Y39" s="10"/>
      <c r="Z39" s="10"/>
      <c r="AA39" s="10"/>
      <c r="AB39" s="10"/>
      <c r="AC39" s="10"/>
      <c r="AD39" s="10"/>
      <c r="AE39" s="10"/>
      <c r="AF39" s="10"/>
      <c r="AG39" s="10"/>
      <c r="AH39" s="10"/>
      <c r="AI39" s="10"/>
    </row>
    <row r="40" spans="2:35" x14ac:dyDescent="0.25">
      <c r="B40" s="37" t="s">
        <v>94</v>
      </c>
      <c r="C40" s="179"/>
      <c r="D40" s="180"/>
      <c r="E40" s="184"/>
      <c r="F40" s="185"/>
      <c r="G40" s="94" t="str">
        <f>IFERROR(IF('3. Gasto Total '!$E$20="Si",INDEX('Intensidades de ayuda máxima'!$D$20:$H$20,1,MATCH('3. Gasto Total '!E40,'Intensidades de ayuda máxima'!$D$16:$H$16,0)),INDEX('Intensidades de ayuda máxima'!$D$19:$H$19,1,MATCH('3. Gasto Total '!E40,'Intensidades de ayuda máxima'!$D$16:$H$16,0))),"")</f>
        <v/>
      </c>
      <c r="H40" s="94" t="str">
        <f>IFERROR(IF('3. Gasto Total '!$E$20="Si",INDEX('Intensidades de ayuda máxima'!$D$18:$H$18,1,MATCH('3. Gasto Total '!E40,'Intensidades de ayuda máxima'!$D$16:$H$16,0)),INDEX('Intensidades de ayuda máxima'!$D$17:$H$17,1,MATCH('3. Gasto Total '!E40,'Intensidades de ayuda máxima'!$D$16:$H$16,0))),"")</f>
        <v/>
      </c>
      <c r="I40" s="94" t="str">
        <f>IFERROR(IF('3. Gasto Total '!$E$20="Si",INDEX('Intensidades de ayuda máxima'!$D$21:$H$21,1,MATCH('3. Gasto Total '!E40,'Intensidades de ayuda máxima'!$D$16:$H$16,0)),INDEX('Intensidades de ayuda máxima'!$D$21:$H$21,1,MATCH('3. Gasto Total '!E40,'Intensidades de ayuda máxima'!$D$16:$H$16,0))),"")</f>
        <v/>
      </c>
      <c r="J40" s="94" t="str">
        <f>IFERROR(IF('3. Gasto Total '!$E$20="Si",INDEX('Intensidades de ayuda máxima'!$D$22:$H$22,1,MATCH('3. Gasto Total '!E40,'Intensidades de ayuda máxima'!$D$16:$H$16,0)),INDEX('Intensidades de ayuda máxima'!$D$22:$H$22,1,MATCH('3. Gasto Total '!E40,'Intensidades de ayuda máxima'!$D$16:$H$16,0))),"")</f>
        <v/>
      </c>
      <c r="K40" s="63"/>
      <c r="L40" s="10"/>
      <c r="M40" s="10"/>
      <c r="N40" s="10"/>
      <c r="O40" s="10"/>
      <c r="P40" s="10"/>
      <c r="Q40" s="10"/>
      <c r="R40" s="10"/>
      <c r="S40" s="10"/>
      <c r="T40" s="10"/>
      <c r="U40" s="10"/>
      <c r="V40" s="10"/>
      <c r="W40" s="10"/>
      <c r="X40" s="10"/>
      <c r="Y40" s="10"/>
      <c r="Z40" s="10"/>
      <c r="AA40" s="10"/>
      <c r="AB40" s="10"/>
      <c r="AC40" s="10"/>
      <c r="AD40" s="10"/>
      <c r="AE40" s="10"/>
      <c r="AF40" s="10"/>
      <c r="AG40" s="10"/>
      <c r="AH40" s="10"/>
      <c r="AI40" s="10"/>
    </row>
    <row r="41" spans="2:35" x14ac:dyDescent="0.25">
      <c r="B41" s="37" t="s">
        <v>95</v>
      </c>
      <c r="C41" s="179"/>
      <c r="D41" s="180"/>
      <c r="E41" s="184"/>
      <c r="F41" s="185"/>
      <c r="G41" s="94" t="str">
        <f>IFERROR(IF('3. Gasto Total '!$E$20="Si",INDEX('Intensidades de ayuda máxima'!$D$20:$H$20,1,MATCH('3. Gasto Total '!E41,'Intensidades de ayuda máxima'!$D$16:$H$16,0)),INDEX('Intensidades de ayuda máxima'!$D$19:$H$19,1,MATCH('3. Gasto Total '!E41,'Intensidades de ayuda máxima'!$D$16:$H$16,0))),"")</f>
        <v/>
      </c>
      <c r="H41" s="94" t="str">
        <f>IFERROR(IF('3. Gasto Total '!$E$20="Si",INDEX('Intensidades de ayuda máxima'!$D$18:$H$18,1,MATCH('3. Gasto Total '!E41,'Intensidades de ayuda máxima'!$D$16:$H$16,0)),INDEX('Intensidades de ayuda máxima'!$D$17:$H$17,1,MATCH('3. Gasto Total '!E41,'Intensidades de ayuda máxima'!$D$16:$H$16,0))),"")</f>
        <v/>
      </c>
      <c r="I41" s="94" t="str">
        <f>IFERROR(IF('3. Gasto Total '!$E$20="Si",INDEX('Intensidades de ayuda máxima'!$D$21:$H$21,1,MATCH('3. Gasto Total '!E41,'Intensidades de ayuda máxima'!$D$16:$H$16,0)),INDEX('Intensidades de ayuda máxima'!$D$21:$H$21,1,MATCH('3. Gasto Total '!E41,'Intensidades de ayuda máxima'!$D$16:$H$16,0))),"")</f>
        <v/>
      </c>
      <c r="J41" s="94" t="str">
        <f>IFERROR(IF('3. Gasto Total '!$E$20="Si",INDEX('Intensidades de ayuda máxima'!$D$22:$H$22,1,MATCH('3. Gasto Total '!E41,'Intensidades de ayuda máxima'!$D$16:$H$16,0)),INDEX('Intensidades de ayuda máxima'!$D$22:$H$22,1,MATCH('3. Gasto Total '!E41,'Intensidades de ayuda máxima'!$D$16:$H$16,0))),"")</f>
        <v/>
      </c>
      <c r="K41" s="63"/>
      <c r="L41" s="10"/>
      <c r="M41" s="10"/>
      <c r="N41" s="10"/>
      <c r="O41" s="10"/>
      <c r="P41" s="10"/>
      <c r="Q41" s="10"/>
      <c r="R41" s="10"/>
      <c r="S41" s="10"/>
      <c r="T41" s="10"/>
      <c r="U41" s="10"/>
      <c r="V41" s="10"/>
      <c r="W41" s="10"/>
      <c r="X41" s="10"/>
      <c r="Y41" s="10"/>
      <c r="Z41" s="10"/>
      <c r="AA41" s="10"/>
      <c r="AB41" s="10"/>
      <c r="AC41" s="10"/>
      <c r="AD41" s="10"/>
      <c r="AE41" s="10"/>
      <c r="AF41" s="10"/>
      <c r="AG41" s="10"/>
      <c r="AH41" s="10"/>
      <c r="AI41" s="10"/>
    </row>
    <row r="42" spans="2:35" x14ac:dyDescent="0.25">
      <c r="B42" s="37" t="s">
        <v>96</v>
      </c>
      <c r="C42" s="179"/>
      <c r="D42" s="180"/>
      <c r="E42" s="184"/>
      <c r="F42" s="185"/>
      <c r="G42" s="94" t="str">
        <f>IFERROR(IF('3. Gasto Total '!$E$20="Si",INDEX('Intensidades de ayuda máxima'!$D$20:$H$20,1,MATCH('3. Gasto Total '!E42,'Intensidades de ayuda máxima'!$D$16:$H$16,0)),INDEX('Intensidades de ayuda máxima'!$D$19:$H$19,1,MATCH('3. Gasto Total '!E42,'Intensidades de ayuda máxima'!$D$16:$H$16,0))),"")</f>
        <v/>
      </c>
      <c r="H42" s="94" t="str">
        <f>IFERROR(IF('3. Gasto Total '!$E$20="Si",INDEX('Intensidades de ayuda máxima'!$D$18:$H$18,1,MATCH('3. Gasto Total '!E42,'Intensidades de ayuda máxima'!$D$16:$H$16,0)),INDEX('Intensidades de ayuda máxima'!$D$17:$H$17,1,MATCH('3. Gasto Total '!E42,'Intensidades de ayuda máxima'!$D$16:$H$16,0))),"")</f>
        <v/>
      </c>
      <c r="I42" s="94" t="str">
        <f>IFERROR(IF('3. Gasto Total '!$E$20="Si",INDEX('Intensidades de ayuda máxima'!$D$21:$H$21,1,MATCH('3. Gasto Total '!E42,'Intensidades de ayuda máxima'!$D$16:$H$16,0)),INDEX('Intensidades de ayuda máxima'!$D$21:$H$21,1,MATCH('3. Gasto Total '!E42,'Intensidades de ayuda máxima'!$D$16:$H$16,0))),"")</f>
        <v/>
      </c>
      <c r="J42" s="94" t="str">
        <f>IFERROR(IF('3. Gasto Total '!$E$20="Si",INDEX('Intensidades de ayuda máxima'!$D$22:$H$22,1,MATCH('3. Gasto Total '!E42,'Intensidades de ayuda máxima'!$D$16:$H$16,0)),INDEX('Intensidades de ayuda máxima'!$D$22:$H$22,1,MATCH('3. Gasto Total '!E42,'Intensidades de ayuda máxima'!$D$16:$H$16,0))),"")</f>
        <v/>
      </c>
      <c r="K42" s="63"/>
      <c r="L42" s="10"/>
      <c r="M42" s="10"/>
      <c r="N42" s="10"/>
      <c r="O42" s="10"/>
      <c r="P42" s="10"/>
      <c r="Q42" s="10"/>
      <c r="R42" s="10"/>
      <c r="S42" s="10"/>
      <c r="T42" s="10"/>
      <c r="U42" s="10"/>
      <c r="V42" s="10"/>
      <c r="W42" s="10"/>
      <c r="X42" s="10"/>
      <c r="Y42" s="10"/>
      <c r="Z42" s="10"/>
      <c r="AA42" s="10"/>
      <c r="AB42" s="10"/>
      <c r="AC42" s="10"/>
      <c r="AD42" s="10"/>
      <c r="AE42" s="10"/>
      <c r="AF42" s="10"/>
      <c r="AG42" s="10"/>
      <c r="AH42" s="10"/>
      <c r="AI42" s="10"/>
    </row>
    <row r="43" spans="2:35" x14ac:dyDescent="0.25">
      <c r="B43" s="37" t="s">
        <v>97</v>
      </c>
      <c r="C43" s="179"/>
      <c r="D43" s="180"/>
      <c r="E43" s="184"/>
      <c r="F43" s="185"/>
      <c r="G43" s="94" t="str">
        <f>IFERROR(IF('3. Gasto Total '!$E$20="Si",INDEX('Intensidades de ayuda máxima'!$D$20:$H$20,1,MATCH('3. Gasto Total '!E43,'Intensidades de ayuda máxima'!$D$16:$H$16,0)),INDEX('Intensidades de ayuda máxima'!$D$19:$H$19,1,MATCH('3. Gasto Total '!E43,'Intensidades de ayuda máxima'!$D$16:$H$16,0))),"")</f>
        <v/>
      </c>
      <c r="H43" s="94" t="str">
        <f>IFERROR(IF('3. Gasto Total '!$E$20="Si",INDEX('Intensidades de ayuda máxima'!$D$18:$H$18,1,MATCH('3. Gasto Total '!E43,'Intensidades de ayuda máxima'!$D$16:$H$16,0)),INDEX('Intensidades de ayuda máxima'!$D$17:$H$17,1,MATCH('3. Gasto Total '!E43,'Intensidades de ayuda máxima'!$D$16:$H$16,0))),"")</f>
        <v/>
      </c>
      <c r="I43" s="94" t="str">
        <f>IFERROR(IF('3. Gasto Total '!$E$20="Si",INDEX('Intensidades de ayuda máxima'!$D$21:$H$21,1,MATCH('3. Gasto Total '!E43,'Intensidades de ayuda máxima'!$D$16:$H$16,0)),INDEX('Intensidades de ayuda máxima'!$D$21:$H$21,1,MATCH('3. Gasto Total '!E43,'Intensidades de ayuda máxima'!$D$16:$H$16,0))),"")</f>
        <v/>
      </c>
      <c r="J43" s="94" t="str">
        <f>IFERROR(IF('3. Gasto Total '!$E$20="Si",INDEX('Intensidades de ayuda máxima'!$D$22:$H$22,1,MATCH('3. Gasto Total '!E43,'Intensidades de ayuda máxima'!$D$16:$H$16,0)),INDEX('Intensidades de ayuda máxima'!$D$22:$H$22,1,MATCH('3. Gasto Total '!E43,'Intensidades de ayuda máxima'!$D$16:$H$16,0))),"")</f>
        <v/>
      </c>
      <c r="K43" s="63"/>
      <c r="L43" s="10"/>
      <c r="M43" s="10"/>
      <c r="N43" s="10"/>
      <c r="O43" s="10"/>
      <c r="P43" s="10"/>
      <c r="Q43" s="10"/>
      <c r="R43" s="10"/>
      <c r="S43" s="10"/>
      <c r="T43" s="10"/>
      <c r="U43" s="10"/>
      <c r="V43" s="10"/>
      <c r="W43" s="10"/>
      <c r="X43" s="10"/>
      <c r="Y43" s="10"/>
      <c r="Z43" s="10"/>
      <c r="AA43" s="10"/>
      <c r="AB43" s="10"/>
      <c r="AC43" s="10"/>
      <c r="AD43" s="10"/>
      <c r="AE43" s="10"/>
      <c r="AF43" s="10"/>
      <c r="AG43" s="10"/>
      <c r="AH43" s="10"/>
      <c r="AI43" s="10"/>
    </row>
    <row r="44" spans="2:35" x14ac:dyDescent="0.25">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row>
    <row r="45" spans="2:35" x14ac:dyDescent="0.25">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row>
    <row r="46" spans="2:35" ht="24" customHeight="1" thickBot="1" x14ac:dyDescent="0.3">
      <c r="B46" s="160" t="s">
        <v>98</v>
      </c>
      <c r="C46" s="160"/>
      <c r="D46" s="160"/>
      <c r="E46" s="160"/>
      <c r="F46" s="160"/>
      <c r="G46" s="160"/>
      <c r="H46" s="160"/>
      <c r="I46" s="160"/>
      <c r="J46" s="160"/>
      <c r="K46" s="160"/>
      <c r="L46" s="160"/>
      <c r="M46" s="160"/>
      <c r="N46" s="10"/>
      <c r="O46" s="10"/>
      <c r="P46" s="10"/>
      <c r="Q46" s="10"/>
      <c r="R46" s="10"/>
      <c r="S46" s="10"/>
      <c r="T46" s="10"/>
      <c r="U46" s="10"/>
      <c r="V46" s="10"/>
      <c r="W46" s="10"/>
      <c r="X46" s="10"/>
      <c r="Y46" s="10"/>
      <c r="Z46" s="10"/>
      <c r="AA46" s="10"/>
      <c r="AB46" s="10"/>
      <c r="AC46" s="10"/>
      <c r="AD46" s="10"/>
      <c r="AE46" s="10"/>
      <c r="AF46" s="10"/>
      <c r="AG46" s="10"/>
      <c r="AH46" s="10"/>
      <c r="AI46" s="10"/>
    </row>
    <row r="47" spans="2:35" ht="15.75" thickTop="1" x14ac:dyDescent="0.25">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row>
    <row r="48" spans="2:35" x14ac:dyDescent="0.25">
      <c r="B48" s="73" t="s">
        <v>99</v>
      </c>
      <c r="C48" s="85"/>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2:60" ht="28.5" customHeight="1" x14ac:dyDescent="0.25">
      <c r="B49" s="42"/>
      <c r="C49" s="42"/>
      <c r="D49" s="42"/>
      <c r="E49" s="42"/>
      <c r="F49" s="42"/>
      <c r="G49" s="42"/>
      <c r="H49" s="42"/>
      <c r="I49" s="42"/>
      <c r="J49" s="167" t="s">
        <v>100</v>
      </c>
      <c r="K49" s="168"/>
      <c r="L49" s="168"/>
      <c r="M49" s="168"/>
      <c r="N49" s="168"/>
      <c r="O49" s="168"/>
      <c r="P49" s="168"/>
      <c r="Q49" s="168"/>
      <c r="R49" s="168"/>
      <c r="S49" s="168"/>
      <c r="T49" s="168"/>
      <c r="U49" s="168"/>
      <c r="V49" s="168"/>
      <c r="W49" s="168"/>
      <c r="X49" s="169"/>
      <c r="Y49" s="157" t="s">
        <v>101</v>
      </c>
      <c r="Z49" s="158"/>
      <c r="AA49" s="158"/>
      <c r="AB49" s="158"/>
      <c r="AC49" s="159"/>
      <c r="AD49" s="157" t="s">
        <v>102</v>
      </c>
      <c r="AE49" s="158"/>
      <c r="AF49" s="158"/>
      <c r="AG49" s="158"/>
      <c r="AH49" s="159"/>
      <c r="AI49" s="157" t="s">
        <v>103</v>
      </c>
      <c r="AJ49" s="158"/>
      <c r="AK49" s="158"/>
      <c r="AL49" s="158"/>
      <c r="AM49" s="159"/>
      <c r="AN49" s="157" t="s">
        <v>104</v>
      </c>
      <c r="AO49" s="158"/>
      <c r="AP49" s="158"/>
      <c r="AQ49" s="158"/>
      <c r="AR49" s="159"/>
      <c r="AV49" s="157" t="s">
        <v>105</v>
      </c>
      <c r="AW49" s="158"/>
      <c r="AX49" s="158"/>
      <c r="AY49" s="159"/>
    </row>
    <row r="50" spans="2:60" ht="57.6" customHeight="1" x14ac:dyDescent="0.25">
      <c r="B50" s="41" t="s">
        <v>22</v>
      </c>
      <c r="C50" s="41" t="s">
        <v>23</v>
      </c>
      <c r="D50" s="41" t="s">
        <v>106</v>
      </c>
      <c r="E50" s="41" t="s">
        <v>107</v>
      </c>
      <c r="F50" s="41" t="s">
        <v>108</v>
      </c>
      <c r="G50" s="41" t="s">
        <v>109</v>
      </c>
      <c r="H50" s="41" t="s">
        <v>68</v>
      </c>
      <c r="I50" s="41" t="s">
        <v>110</v>
      </c>
      <c r="J50" s="41" t="s">
        <v>251</v>
      </c>
      <c r="K50" s="41" t="s">
        <v>111</v>
      </c>
      <c r="L50" s="41" t="s">
        <v>112</v>
      </c>
      <c r="M50" s="41" t="s">
        <v>113</v>
      </c>
      <c r="N50" s="41" t="s">
        <v>114</v>
      </c>
      <c r="O50" s="41" t="s">
        <v>115</v>
      </c>
      <c r="P50" s="41" t="s">
        <v>116</v>
      </c>
      <c r="Q50" s="41" t="s">
        <v>117</v>
      </c>
      <c r="R50" s="41" t="s">
        <v>118</v>
      </c>
      <c r="S50" s="41" t="s">
        <v>119</v>
      </c>
      <c r="T50" s="41" t="s">
        <v>120</v>
      </c>
      <c r="U50" s="41" t="s">
        <v>121</v>
      </c>
      <c r="V50" s="41" t="s">
        <v>122</v>
      </c>
      <c r="W50" s="41" t="s">
        <v>123</v>
      </c>
      <c r="X50" s="41" t="s">
        <v>124</v>
      </c>
      <c r="Y50" s="41" t="s">
        <v>252</v>
      </c>
      <c r="Z50" s="41" t="s">
        <v>125</v>
      </c>
      <c r="AA50" s="114" t="s">
        <v>32</v>
      </c>
      <c r="AB50" s="41" t="s">
        <v>126</v>
      </c>
      <c r="AC50" s="41" t="s">
        <v>127</v>
      </c>
      <c r="AD50" s="41" t="s">
        <v>252</v>
      </c>
      <c r="AE50" s="41" t="s">
        <v>125</v>
      </c>
      <c r="AF50" s="41" t="s">
        <v>128</v>
      </c>
      <c r="AG50" s="57" t="s">
        <v>129</v>
      </c>
      <c r="AH50" s="41" t="s">
        <v>130</v>
      </c>
      <c r="AI50" s="41" t="s">
        <v>252</v>
      </c>
      <c r="AJ50" s="115" t="s">
        <v>125</v>
      </c>
      <c r="AK50" s="115" t="s">
        <v>131</v>
      </c>
      <c r="AL50" s="57" t="s">
        <v>129</v>
      </c>
      <c r="AM50" s="41" t="s">
        <v>124</v>
      </c>
      <c r="AN50" s="41" t="s">
        <v>252</v>
      </c>
      <c r="AO50" s="115" t="s">
        <v>125</v>
      </c>
      <c r="AP50" s="114" t="s">
        <v>131</v>
      </c>
      <c r="AQ50" s="41" t="s">
        <v>129</v>
      </c>
      <c r="AR50" s="41" t="s">
        <v>124</v>
      </c>
      <c r="AS50" s="36" t="s">
        <v>132</v>
      </c>
      <c r="AT50" s="36" t="s">
        <v>133</v>
      </c>
      <c r="AU50" s="36" t="s">
        <v>124</v>
      </c>
      <c r="AV50" s="41" t="s">
        <v>252</v>
      </c>
      <c r="AW50" s="115" t="s">
        <v>125</v>
      </c>
      <c r="AX50" s="114" t="s">
        <v>131</v>
      </c>
      <c r="AY50" s="41" t="s">
        <v>124</v>
      </c>
      <c r="BC50" s="55" t="s">
        <v>134</v>
      </c>
      <c r="BD50" s="41" t="s">
        <v>135</v>
      </c>
      <c r="BE50" s="41" t="s">
        <v>136</v>
      </c>
      <c r="BF50" s="41" t="s">
        <v>137</v>
      </c>
      <c r="BG50" s="41" t="s">
        <v>138</v>
      </c>
      <c r="BH50" s="41" t="s">
        <v>139</v>
      </c>
    </row>
    <row r="51" spans="2:60" x14ac:dyDescent="0.25">
      <c r="B51" s="63"/>
      <c r="C51" s="64"/>
      <c r="D51" s="64"/>
      <c r="E51" s="64"/>
      <c r="F51" s="95">
        <f>IFERROR(INDEX('1. Paquetes y Tareas'!$F$16:$F$84,MATCH(BC51,'1. Paquetes y Tareas'!$E$16:$E$84,0)),0)</f>
        <v>0</v>
      </c>
      <c r="G51" s="50"/>
      <c r="H51" s="96">
        <f>IF($C$48="Investigación industrial",IFERROR(INDEX('3. Gasto Total '!$G$25:$G$43,MATCH(G51,'3. Gasto Total '!$B$25:$B$43,0)),""),IFERROR(INDEX('3. Gasto Total '!$H$25:$H$43,MATCH(G51,'3. Gasto Total '!$B$25:$B$43,0)),))</f>
        <v>0</v>
      </c>
      <c r="I51" s="40"/>
      <c r="J51" s="40"/>
      <c r="K51" s="40"/>
      <c r="L51" s="40"/>
      <c r="M51" s="40"/>
      <c r="N51" s="40"/>
      <c r="O51" s="40"/>
      <c r="P51" s="95">
        <f t="shared" ref="P51" si="0">SUM(K51:O51)/8</f>
        <v>0</v>
      </c>
      <c r="Q51" s="43"/>
      <c r="R51" s="43"/>
      <c r="S51" s="43"/>
      <c r="T51" s="44"/>
      <c r="U51" s="44"/>
      <c r="V51" s="97">
        <f>SUMPRODUCT(K51:O51,Q51:U51)</f>
        <v>0</v>
      </c>
      <c r="W51" s="97">
        <f t="shared" ref="W51:W235" si="1">IFERROR(SUMPRODUCT(K51:O51,BD51:BH51),0)</f>
        <v>0</v>
      </c>
      <c r="X51" s="97">
        <f t="shared" ref="X51:X235" si="2">IFERROR(W51*$H51,0)</f>
        <v>0</v>
      </c>
      <c r="Y51" s="113"/>
      <c r="Z51" s="44"/>
      <c r="AA51" s="53"/>
      <c r="AB51" s="53"/>
      <c r="AC51" s="97">
        <f t="shared" ref="AC51:AC235" si="3">IFERROR(AB51*$H51,0)</f>
        <v>0</v>
      </c>
      <c r="AD51" s="113"/>
      <c r="AE51" s="46"/>
      <c r="AF51" s="46"/>
      <c r="AG51" s="46"/>
      <c r="AH51" s="97">
        <f t="shared" ref="AH51:AH235" si="4">IFERROR(AG51*$H51,0)</f>
        <v>0</v>
      </c>
      <c r="AI51" s="113"/>
      <c r="AJ51" s="46"/>
      <c r="AK51" s="54"/>
      <c r="AL51" s="54"/>
      <c r="AM51" s="97">
        <f t="shared" ref="AM51:AM235" si="5">IFERROR(AL51*$H51,0)</f>
        <v>0</v>
      </c>
      <c r="AN51" s="113"/>
      <c r="AO51" s="46"/>
      <c r="AP51" s="54"/>
      <c r="AQ51" s="54"/>
      <c r="AR51" s="97">
        <f t="shared" ref="AR51:AR235" si="6">IFERROR(AQ51*$H51,0)</f>
        <v>0</v>
      </c>
      <c r="AS51" s="97">
        <f t="shared" ref="AS51:AS235" si="7">V51+AA51+AK51+AP51+AF51</f>
        <v>0</v>
      </c>
      <c r="AT51" s="97">
        <f t="shared" ref="AT51:AT235" si="8">W51+AB51+AL51+AQ51+AG51</f>
        <v>0</v>
      </c>
      <c r="AU51" s="97">
        <f t="shared" ref="AU51:AU235" si="9">IFERROR(AT51*H51,0)</f>
        <v>0</v>
      </c>
      <c r="AV51" s="113"/>
      <c r="AW51" s="46"/>
      <c r="AX51" s="46"/>
      <c r="AY51" s="97">
        <f t="shared" ref="AY51:AY235" si="10">IFERROR(AX51*$H51,0)</f>
        <v>0</v>
      </c>
      <c r="BC51" s="56" t="str">
        <f t="shared" ref="BC51:BC235" si="11">CONCATENATE(B51,C51,D51)</f>
        <v/>
      </c>
      <c r="BD51" s="45">
        <f>IF(Q51&gt;'Costes máximos'!$D$22,'Costes máximos'!$D$22,Q51)</f>
        <v>0</v>
      </c>
      <c r="BE51" s="45">
        <f>IF(R51&gt;'Costes máximos'!$D$22,'Costes máximos'!$D$22,R51)</f>
        <v>0</v>
      </c>
      <c r="BF51" s="45">
        <f>IF(S51&gt;'Costes máximos'!$D$22,'Costes máximos'!$D$22,S51)</f>
        <v>0</v>
      </c>
      <c r="BG51" s="45">
        <f>IF(T51&gt;'Costes máximos'!$D$22,'Costes máximos'!$D$22,T51)</f>
        <v>0</v>
      </c>
      <c r="BH51" s="45">
        <f>IF(U51&gt;'Costes máximos'!$D$22,'Costes máximos'!$D$22,U51)</f>
        <v>0</v>
      </c>
    </row>
    <row r="52" spans="2:60" x14ac:dyDescent="0.25">
      <c r="B52" s="63"/>
      <c r="C52" s="64"/>
      <c r="D52" s="64"/>
      <c r="E52" s="64"/>
      <c r="F52" s="95">
        <f>IFERROR(INDEX('1. Paquetes y Tareas'!$F$16:$F$84,MATCH(BC52,'1. Paquetes y Tareas'!$E$16:$E$84,0)),0)</f>
        <v>0</v>
      </c>
      <c r="G52" s="50"/>
      <c r="H52" s="96">
        <f>IF($C$48="Investigación industrial",IFERROR(INDEX('3. Gasto Total '!$G$25:$G$43,MATCH(G52,'3. Gasto Total '!$B$25:$B$43,0)),""),IFERROR(INDEX('3. Gasto Total '!$H$25:$H$43,MATCH(G52,'3. Gasto Total '!$B$25:$B$43,0)),))</f>
        <v>0</v>
      </c>
      <c r="I52" s="40"/>
      <c r="J52" s="40"/>
      <c r="K52" s="40"/>
      <c r="L52" s="40"/>
      <c r="M52" s="40"/>
      <c r="N52" s="40"/>
      <c r="O52" s="40"/>
      <c r="P52" s="95">
        <f t="shared" ref="P52:P236" si="12">SUM(K52:O52)/8</f>
        <v>0</v>
      </c>
      <c r="Q52" s="43"/>
      <c r="R52" s="43"/>
      <c r="S52" s="43"/>
      <c r="T52" s="44"/>
      <c r="U52" s="44"/>
      <c r="V52" s="97">
        <f t="shared" ref="V52:V236" si="13">SUMPRODUCT(K52:O52,Q52:U52)</f>
        <v>0</v>
      </c>
      <c r="W52" s="97">
        <f t="shared" si="1"/>
        <v>0</v>
      </c>
      <c r="X52" s="97">
        <f t="shared" si="2"/>
        <v>0</v>
      </c>
      <c r="Y52" s="113"/>
      <c r="Z52" s="44"/>
      <c r="AA52" s="53"/>
      <c r="AB52" s="53"/>
      <c r="AC52" s="97">
        <f t="shared" si="3"/>
        <v>0</v>
      </c>
      <c r="AD52" s="113"/>
      <c r="AE52" s="46"/>
      <c r="AF52" s="46"/>
      <c r="AG52" s="46"/>
      <c r="AH52" s="97">
        <f t="shared" si="4"/>
        <v>0</v>
      </c>
      <c r="AI52" s="113"/>
      <c r="AJ52" s="46"/>
      <c r="AK52" s="54"/>
      <c r="AL52" s="54"/>
      <c r="AM52" s="97">
        <f t="shared" si="5"/>
        <v>0</v>
      </c>
      <c r="AN52" s="113"/>
      <c r="AO52" s="46"/>
      <c r="AP52" s="54"/>
      <c r="AQ52" s="54"/>
      <c r="AR52" s="97">
        <f t="shared" si="6"/>
        <v>0</v>
      </c>
      <c r="AS52" s="97">
        <f t="shared" si="7"/>
        <v>0</v>
      </c>
      <c r="AT52" s="97">
        <f t="shared" si="8"/>
        <v>0</v>
      </c>
      <c r="AU52" s="97">
        <f t="shared" si="9"/>
        <v>0</v>
      </c>
      <c r="AV52" s="113"/>
      <c r="AW52" s="46"/>
      <c r="AX52" s="46"/>
      <c r="AY52" s="97">
        <f t="shared" si="10"/>
        <v>0</v>
      </c>
      <c r="BC52" s="56" t="str">
        <f t="shared" si="11"/>
        <v/>
      </c>
      <c r="BD52" s="45">
        <f>IF(Q52&gt;'Costes máximos'!$D$22,'Costes máximos'!$D$22,Q52)</f>
        <v>0</v>
      </c>
      <c r="BE52" s="45">
        <f>IF(R52&gt;'Costes máximos'!$D$22,'Costes máximos'!$D$22,R52)</f>
        <v>0</v>
      </c>
      <c r="BF52" s="45">
        <f>IF(S52&gt;'Costes máximos'!$D$22,'Costes máximos'!$D$22,S52)</f>
        <v>0</v>
      </c>
      <c r="BG52" s="45">
        <f>IF(T52&gt;'Costes máximos'!$D$22,'Costes máximos'!$D$22,T52)</f>
        <v>0</v>
      </c>
      <c r="BH52" s="45">
        <f>IF(U52&gt;'Costes máximos'!$D$22,'Costes máximos'!$D$22,U52)</f>
        <v>0</v>
      </c>
    </row>
    <row r="53" spans="2:60" x14ac:dyDescent="0.25">
      <c r="B53" s="63"/>
      <c r="C53" s="64"/>
      <c r="D53" s="64"/>
      <c r="E53" s="64"/>
      <c r="F53" s="95">
        <f>IFERROR(INDEX('1. Paquetes y Tareas'!$F$16:$F$84,MATCH(BC53,'1. Paquetes y Tareas'!$E$16:$E$84,0)),0)</f>
        <v>0</v>
      </c>
      <c r="G53" s="50"/>
      <c r="H53" s="96">
        <f>IF($C$48="Investigación industrial",IFERROR(INDEX('3. Gasto Total '!$G$25:$G$43,MATCH(G53,'3. Gasto Total '!$B$25:$B$43,0)),""),IFERROR(INDEX('3. Gasto Total '!$H$25:$H$43,MATCH(G53,'3. Gasto Total '!$B$25:$B$43,0)),))</f>
        <v>0</v>
      </c>
      <c r="I53" s="40"/>
      <c r="J53" s="40"/>
      <c r="K53" s="40"/>
      <c r="L53" s="40"/>
      <c r="M53" s="40"/>
      <c r="N53" s="40"/>
      <c r="O53" s="40"/>
      <c r="P53" s="95">
        <f t="shared" si="12"/>
        <v>0</v>
      </c>
      <c r="Q53" s="43"/>
      <c r="R53" s="43"/>
      <c r="S53" s="43"/>
      <c r="T53" s="44"/>
      <c r="U53" s="44"/>
      <c r="V53" s="97">
        <f t="shared" si="13"/>
        <v>0</v>
      </c>
      <c r="W53" s="97">
        <f t="shared" si="1"/>
        <v>0</v>
      </c>
      <c r="X53" s="97">
        <f t="shared" si="2"/>
        <v>0</v>
      </c>
      <c r="Y53" s="113"/>
      <c r="Z53" s="44"/>
      <c r="AA53" s="53"/>
      <c r="AB53" s="53"/>
      <c r="AC53" s="97">
        <f t="shared" si="3"/>
        <v>0</v>
      </c>
      <c r="AD53" s="113"/>
      <c r="AE53" s="46"/>
      <c r="AF53" s="46"/>
      <c r="AG53" s="46"/>
      <c r="AH53" s="97">
        <f t="shared" si="4"/>
        <v>0</v>
      </c>
      <c r="AI53" s="113"/>
      <c r="AJ53" s="46"/>
      <c r="AK53" s="54"/>
      <c r="AL53" s="54"/>
      <c r="AM53" s="97">
        <f t="shared" si="5"/>
        <v>0</v>
      </c>
      <c r="AN53" s="113"/>
      <c r="AO53" s="46"/>
      <c r="AP53" s="54"/>
      <c r="AQ53" s="54"/>
      <c r="AR53" s="97">
        <f t="shared" si="6"/>
        <v>0</v>
      </c>
      <c r="AS53" s="97">
        <f t="shared" si="7"/>
        <v>0</v>
      </c>
      <c r="AT53" s="97">
        <f t="shared" si="8"/>
        <v>0</v>
      </c>
      <c r="AU53" s="97">
        <f t="shared" si="9"/>
        <v>0</v>
      </c>
      <c r="AV53" s="113"/>
      <c r="AW53" s="46"/>
      <c r="AX53" s="46"/>
      <c r="AY53" s="97">
        <f t="shared" si="10"/>
        <v>0</v>
      </c>
      <c r="BC53" s="56" t="str">
        <f t="shared" si="11"/>
        <v/>
      </c>
      <c r="BD53" s="45">
        <f>IF(Q53&gt;'Costes máximos'!$D$22,'Costes máximos'!$D$22,Q53)</f>
        <v>0</v>
      </c>
      <c r="BE53" s="45">
        <f>IF(R53&gt;'Costes máximos'!$D$22,'Costes máximos'!$D$22,R53)</f>
        <v>0</v>
      </c>
      <c r="BF53" s="45">
        <f>IF(S53&gt;'Costes máximos'!$D$22,'Costes máximos'!$D$22,S53)</f>
        <v>0</v>
      </c>
      <c r="BG53" s="45">
        <f>IF(T53&gt;'Costes máximos'!$D$22,'Costes máximos'!$D$22,T53)</f>
        <v>0</v>
      </c>
      <c r="BH53" s="45">
        <f>IF(U53&gt;'Costes máximos'!$D$22,'Costes máximos'!$D$22,U53)</f>
        <v>0</v>
      </c>
    </row>
    <row r="54" spans="2:60" x14ac:dyDescent="0.25">
      <c r="B54" s="63"/>
      <c r="C54" s="64"/>
      <c r="D54" s="64"/>
      <c r="E54" s="64"/>
      <c r="F54" s="95">
        <f>IFERROR(INDEX('1. Paquetes y Tareas'!$F$16:$F$84,MATCH(BC54,'1. Paquetes y Tareas'!$E$16:$E$84,0)),0)</f>
        <v>0</v>
      </c>
      <c r="G54" s="50"/>
      <c r="H54" s="96">
        <f>IF($C$48="Investigación industrial",IFERROR(INDEX('3. Gasto Total '!$G$25:$G$43,MATCH(G54,'3. Gasto Total '!$B$25:$B$43,0)),""),IFERROR(INDEX('3. Gasto Total '!$H$25:$H$43,MATCH(G54,'3. Gasto Total '!$B$25:$B$43,0)),))</f>
        <v>0</v>
      </c>
      <c r="I54" s="40"/>
      <c r="J54" s="40"/>
      <c r="K54" s="40"/>
      <c r="L54" s="40"/>
      <c r="M54" s="40"/>
      <c r="N54" s="40"/>
      <c r="O54" s="40"/>
      <c r="P54" s="95">
        <f t="shared" si="12"/>
        <v>0</v>
      </c>
      <c r="Q54" s="43"/>
      <c r="R54" s="43"/>
      <c r="S54" s="43"/>
      <c r="T54" s="44"/>
      <c r="U54" s="44"/>
      <c r="V54" s="97">
        <f t="shared" si="13"/>
        <v>0</v>
      </c>
      <c r="W54" s="97">
        <f t="shared" si="1"/>
        <v>0</v>
      </c>
      <c r="X54" s="97">
        <f t="shared" si="2"/>
        <v>0</v>
      </c>
      <c r="Y54" s="113"/>
      <c r="Z54" s="44"/>
      <c r="AA54" s="53"/>
      <c r="AB54" s="53"/>
      <c r="AC54" s="97">
        <f t="shared" si="3"/>
        <v>0</v>
      </c>
      <c r="AD54" s="113"/>
      <c r="AE54" s="46"/>
      <c r="AF54" s="46"/>
      <c r="AG54" s="46"/>
      <c r="AH54" s="97">
        <f t="shared" si="4"/>
        <v>0</v>
      </c>
      <c r="AI54" s="113"/>
      <c r="AJ54" s="46"/>
      <c r="AK54" s="54"/>
      <c r="AL54" s="54"/>
      <c r="AM54" s="97">
        <f t="shared" si="5"/>
        <v>0</v>
      </c>
      <c r="AN54" s="113"/>
      <c r="AO54" s="46"/>
      <c r="AP54" s="54"/>
      <c r="AQ54" s="54"/>
      <c r="AR54" s="97">
        <f t="shared" si="6"/>
        <v>0</v>
      </c>
      <c r="AS54" s="97">
        <f t="shared" si="7"/>
        <v>0</v>
      </c>
      <c r="AT54" s="97">
        <f t="shared" si="8"/>
        <v>0</v>
      </c>
      <c r="AU54" s="97">
        <f t="shared" si="9"/>
        <v>0</v>
      </c>
      <c r="AV54" s="113"/>
      <c r="AW54" s="46"/>
      <c r="AX54" s="46"/>
      <c r="AY54" s="97">
        <f t="shared" si="10"/>
        <v>0</v>
      </c>
      <c r="BC54" s="56" t="str">
        <f t="shared" si="11"/>
        <v/>
      </c>
      <c r="BD54" s="45">
        <f>IF(Q54&gt;'Costes máximos'!$D$22,'Costes máximos'!$D$22,Q54)</f>
        <v>0</v>
      </c>
      <c r="BE54" s="45">
        <f>IF(R54&gt;'Costes máximos'!$D$22,'Costes máximos'!$D$22,R54)</f>
        <v>0</v>
      </c>
      <c r="BF54" s="45">
        <f>IF(S54&gt;'Costes máximos'!$D$22,'Costes máximos'!$D$22,S54)</f>
        <v>0</v>
      </c>
      <c r="BG54" s="45">
        <f>IF(T54&gt;'Costes máximos'!$D$22,'Costes máximos'!$D$22,T54)</f>
        <v>0</v>
      </c>
      <c r="BH54" s="45">
        <f>IF(U54&gt;'Costes máximos'!$D$22,'Costes máximos'!$D$22,U54)</f>
        <v>0</v>
      </c>
    </row>
    <row r="55" spans="2:60" x14ac:dyDescent="0.25">
      <c r="B55" s="63"/>
      <c r="C55" s="64"/>
      <c r="D55" s="64"/>
      <c r="E55" s="64"/>
      <c r="F55" s="95">
        <f>IFERROR(INDEX('1. Paquetes y Tareas'!$F$16:$F$84,MATCH(BC55,'1. Paquetes y Tareas'!$E$16:$E$84,0)),0)</f>
        <v>0</v>
      </c>
      <c r="G55" s="50"/>
      <c r="H55" s="96">
        <f>IF($C$48="Investigación industrial",IFERROR(INDEX('3. Gasto Total '!$G$25:$G$43,MATCH(G55,'3. Gasto Total '!$B$25:$B$43,0)),""),IFERROR(INDEX('3. Gasto Total '!$H$25:$H$43,MATCH(G55,'3. Gasto Total '!$B$25:$B$43,0)),))</f>
        <v>0</v>
      </c>
      <c r="I55" s="40"/>
      <c r="J55" s="40"/>
      <c r="K55" s="40"/>
      <c r="L55" s="40"/>
      <c r="M55" s="40"/>
      <c r="N55" s="40"/>
      <c r="O55" s="40"/>
      <c r="P55" s="95">
        <f t="shared" si="12"/>
        <v>0</v>
      </c>
      <c r="Q55" s="43"/>
      <c r="R55" s="43"/>
      <c r="S55" s="43"/>
      <c r="T55" s="44"/>
      <c r="U55" s="44"/>
      <c r="V55" s="97">
        <f t="shared" si="13"/>
        <v>0</v>
      </c>
      <c r="W55" s="97">
        <f t="shared" si="1"/>
        <v>0</v>
      </c>
      <c r="X55" s="97">
        <f t="shared" si="2"/>
        <v>0</v>
      </c>
      <c r="Y55" s="113"/>
      <c r="Z55" s="44"/>
      <c r="AA55" s="53"/>
      <c r="AB55" s="53"/>
      <c r="AC55" s="97">
        <f t="shared" si="3"/>
        <v>0</v>
      </c>
      <c r="AD55" s="113"/>
      <c r="AE55" s="46"/>
      <c r="AF55" s="46"/>
      <c r="AG55" s="46"/>
      <c r="AH55" s="97">
        <f t="shared" si="4"/>
        <v>0</v>
      </c>
      <c r="AI55" s="113"/>
      <c r="AJ55" s="46"/>
      <c r="AK55" s="54"/>
      <c r="AL55" s="54"/>
      <c r="AM55" s="97">
        <f t="shared" si="5"/>
        <v>0</v>
      </c>
      <c r="AN55" s="113"/>
      <c r="AO55" s="46"/>
      <c r="AP55" s="54"/>
      <c r="AQ55" s="54"/>
      <c r="AR55" s="97">
        <f t="shared" si="6"/>
        <v>0</v>
      </c>
      <c r="AS55" s="97">
        <f t="shared" si="7"/>
        <v>0</v>
      </c>
      <c r="AT55" s="97">
        <f t="shared" si="8"/>
        <v>0</v>
      </c>
      <c r="AU55" s="97">
        <f t="shared" si="9"/>
        <v>0</v>
      </c>
      <c r="AV55" s="113"/>
      <c r="AW55" s="46"/>
      <c r="AX55" s="46"/>
      <c r="AY55" s="97">
        <f t="shared" si="10"/>
        <v>0</v>
      </c>
      <c r="BC55" s="56" t="str">
        <f t="shared" si="11"/>
        <v/>
      </c>
      <c r="BD55" s="45">
        <f>IF(Q55&gt;'Costes máximos'!$D$22,'Costes máximos'!$D$22,Q55)</f>
        <v>0</v>
      </c>
      <c r="BE55" s="45">
        <f>IF(R55&gt;'Costes máximos'!$D$22,'Costes máximos'!$D$22,R55)</f>
        <v>0</v>
      </c>
      <c r="BF55" s="45">
        <f>IF(S55&gt;'Costes máximos'!$D$22,'Costes máximos'!$D$22,S55)</f>
        <v>0</v>
      </c>
      <c r="BG55" s="45">
        <f>IF(T55&gt;'Costes máximos'!$D$22,'Costes máximos'!$D$22,T55)</f>
        <v>0</v>
      </c>
      <c r="BH55" s="45">
        <f>IF(U55&gt;'Costes máximos'!$D$22,'Costes máximos'!$D$22,U55)</f>
        <v>0</v>
      </c>
    </row>
    <row r="56" spans="2:60" x14ac:dyDescent="0.25">
      <c r="B56" s="63"/>
      <c r="C56" s="64"/>
      <c r="D56" s="64"/>
      <c r="E56" s="64"/>
      <c r="F56" s="95">
        <f>IFERROR(INDEX('1. Paquetes y Tareas'!$F$16:$F$84,MATCH(BC56,'1. Paquetes y Tareas'!$E$16:$E$84,0)),0)</f>
        <v>0</v>
      </c>
      <c r="G56" s="50"/>
      <c r="H56" s="96">
        <f>IF($C$48="Investigación industrial",IFERROR(INDEX('3. Gasto Total '!$G$25:$G$43,MATCH(G56,'3. Gasto Total '!$B$25:$B$43,0)),""),IFERROR(INDEX('3. Gasto Total '!$H$25:$H$43,MATCH(G56,'3. Gasto Total '!$B$25:$B$43,0)),))</f>
        <v>0</v>
      </c>
      <c r="I56" s="40"/>
      <c r="J56" s="40"/>
      <c r="K56" s="40"/>
      <c r="L56" s="40"/>
      <c r="M56" s="40"/>
      <c r="N56" s="40"/>
      <c r="O56" s="40"/>
      <c r="P56" s="95">
        <f t="shared" si="12"/>
        <v>0</v>
      </c>
      <c r="Q56" s="43"/>
      <c r="R56" s="43"/>
      <c r="S56" s="43"/>
      <c r="T56" s="44"/>
      <c r="U56" s="44"/>
      <c r="V56" s="97">
        <f t="shared" si="13"/>
        <v>0</v>
      </c>
      <c r="W56" s="97">
        <f t="shared" si="1"/>
        <v>0</v>
      </c>
      <c r="X56" s="97">
        <f t="shared" si="2"/>
        <v>0</v>
      </c>
      <c r="Y56" s="113"/>
      <c r="Z56" s="44"/>
      <c r="AA56" s="53"/>
      <c r="AB56" s="53"/>
      <c r="AC56" s="97">
        <f t="shared" si="3"/>
        <v>0</v>
      </c>
      <c r="AD56" s="113"/>
      <c r="AE56" s="46"/>
      <c r="AF56" s="46"/>
      <c r="AG56" s="46"/>
      <c r="AH56" s="97">
        <f t="shared" si="4"/>
        <v>0</v>
      </c>
      <c r="AI56" s="113"/>
      <c r="AJ56" s="46"/>
      <c r="AK56" s="54"/>
      <c r="AL56" s="54"/>
      <c r="AM56" s="97">
        <f t="shared" si="5"/>
        <v>0</v>
      </c>
      <c r="AN56" s="113"/>
      <c r="AO56" s="46"/>
      <c r="AP56" s="54"/>
      <c r="AQ56" s="54"/>
      <c r="AR56" s="97">
        <f t="shared" si="6"/>
        <v>0</v>
      </c>
      <c r="AS56" s="97">
        <f t="shared" si="7"/>
        <v>0</v>
      </c>
      <c r="AT56" s="97">
        <f t="shared" si="8"/>
        <v>0</v>
      </c>
      <c r="AU56" s="97">
        <f t="shared" si="9"/>
        <v>0</v>
      </c>
      <c r="AV56" s="113"/>
      <c r="AW56" s="46"/>
      <c r="AX56" s="46"/>
      <c r="AY56" s="97">
        <f t="shared" si="10"/>
        <v>0</v>
      </c>
      <c r="BC56" s="56" t="str">
        <f t="shared" si="11"/>
        <v/>
      </c>
      <c r="BD56" s="45">
        <f>IF(Q56&gt;'Costes máximos'!$D$22,'Costes máximos'!$D$22,Q56)</f>
        <v>0</v>
      </c>
      <c r="BE56" s="45">
        <f>IF(R56&gt;'Costes máximos'!$D$22,'Costes máximos'!$D$22,R56)</f>
        <v>0</v>
      </c>
      <c r="BF56" s="45">
        <f>IF(S56&gt;'Costes máximos'!$D$22,'Costes máximos'!$D$22,S56)</f>
        <v>0</v>
      </c>
      <c r="BG56" s="45">
        <f>IF(T56&gt;'Costes máximos'!$D$22,'Costes máximos'!$D$22,T56)</f>
        <v>0</v>
      </c>
      <c r="BH56" s="45">
        <f>IF(U56&gt;'Costes máximos'!$D$22,'Costes máximos'!$D$22,U56)</f>
        <v>0</v>
      </c>
    </row>
    <row r="57" spans="2:60" x14ac:dyDescent="0.25">
      <c r="B57" s="63"/>
      <c r="C57" s="64"/>
      <c r="D57" s="64"/>
      <c r="E57" s="64"/>
      <c r="F57" s="95">
        <f>IFERROR(INDEX('1. Paquetes y Tareas'!$F$16:$F$84,MATCH(BC57,'1. Paquetes y Tareas'!$E$16:$E$84,0)),0)</f>
        <v>0</v>
      </c>
      <c r="G57" s="50"/>
      <c r="H57" s="96">
        <f>IF($C$48="Investigación industrial",IFERROR(INDEX('3. Gasto Total '!$G$25:$G$43,MATCH(G57,'3. Gasto Total '!$B$25:$B$43,0)),""),IFERROR(INDEX('3. Gasto Total '!$H$25:$H$43,MATCH(G57,'3. Gasto Total '!$B$25:$B$43,0)),))</f>
        <v>0</v>
      </c>
      <c r="I57" s="40"/>
      <c r="J57" s="40"/>
      <c r="K57" s="40"/>
      <c r="L57" s="40"/>
      <c r="M57" s="40"/>
      <c r="N57" s="40"/>
      <c r="O57" s="40"/>
      <c r="P57" s="95">
        <f t="shared" si="12"/>
        <v>0</v>
      </c>
      <c r="Q57" s="43"/>
      <c r="R57" s="43"/>
      <c r="S57" s="43"/>
      <c r="T57" s="44"/>
      <c r="U57" s="44"/>
      <c r="V57" s="97">
        <f t="shared" si="13"/>
        <v>0</v>
      </c>
      <c r="W57" s="97">
        <f t="shared" si="1"/>
        <v>0</v>
      </c>
      <c r="X57" s="97">
        <f t="shared" si="2"/>
        <v>0</v>
      </c>
      <c r="Y57" s="113"/>
      <c r="Z57" s="44"/>
      <c r="AA57" s="53"/>
      <c r="AB57" s="53"/>
      <c r="AC57" s="97">
        <f t="shared" si="3"/>
        <v>0</v>
      </c>
      <c r="AD57" s="113"/>
      <c r="AE57" s="46"/>
      <c r="AF57" s="46"/>
      <c r="AG57" s="46"/>
      <c r="AH57" s="97">
        <f t="shared" si="4"/>
        <v>0</v>
      </c>
      <c r="AI57" s="113"/>
      <c r="AJ57" s="46"/>
      <c r="AK57" s="54"/>
      <c r="AL57" s="54"/>
      <c r="AM57" s="97">
        <f t="shared" si="5"/>
        <v>0</v>
      </c>
      <c r="AN57" s="113"/>
      <c r="AO57" s="46"/>
      <c r="AP57" s="54"/>
      <c r="AQ57" s="54"/>
      <c r="AR57" s="97">
        <f t="shared" si="6"/>
        <v>0</v>
      </c>
      <c r="AS57" s="97">
        <f t="shared" si="7"/>
        <v>0</v>
      </c>
      <c r="AT57" s="97">
        <f t="shared" si="8"/>
        <v>0</v>
      </c>
      <c r="AU57" s="97">
        <f t="shared" si="9"/>
        <v>0</v>
      </c>
      <c r="AV57" s="113"/>
      <c r="AW57" s="46"/>
      <c r="AX57" s="46"/>
      <c r="AY57" s="97">
        <f t="shared" si="10"/>
        <v>0</v>
      </c>
      <c r="BC57" s="56" t="str">
        <f t="shared" si="11"/>
        <v/>
      </c>
      <c r="BD57" s="45">
        <f>IF(Q57&gt;'Costes máximos'!$D$22,'Costes máximos'!$D$22,Q57)</f>
        <v>0</v>
      </c>
      <c r="BE57" s="45">
        <f>IF(R57&gt;'Costes máximos'!$D$22,'Costes máximos'!$D$22,R57)</f>
        <v>0</v>
      </c>
      <c r="BF57" s="45">
        <f>IF(S57&gt;'Costes máximos'!$D$22,'Costes máximos'!$D$22,S57)</f>
        <v>0</v>
      </c>
      <c r="BG57" s="45">
        <f>IF(T57&gt;'Costes máximos'!$D$22,'Costes máximos'!$D$22,T57)</f>
        <v>0</v>
      </c>
      <c r="BH57" s="45">
        <f>IF(U57&gt;'Costes máximos'!$D$22,'Costes máximos'!$D$22,U57)</f>
        <v>0</v>
      </c>
    </row>
    <row r="58" spans="2:60" x14ac:dyDescent="0.25">
      <c r="B58" s="63"/>
      <c r="C58" s="64"/>
      <c r="D58" s="64"/>
      <c r="E58" s="64"/>
      <c r="F58" s="95">
        <f>IFERROR(INDEX('1. Paquetes y Tareas'!$F$16:$F$84,MATCH(BC58,'1. Paquetes y Tareas'!$E$16:$E$84,0)),0)</f>
        <v>0</v>
      </c>
      <c r="G58" s="50"/>
      <c r="H58" s="96">
        <f>IF($C$48="Investigación industrial",IFERROR(INDEX('3. Gasto Total '!$G$25:$G$43,MATCH(G58,'3. Gasto Total '!$B$25:$B$43,0)),""),IFERROR(INDEX('3. Gasto Total '!$H$25:$H$43,MATCH(G58,'3. Gasto Total '!$B$25:$B$43,0)),))</f>
        <v>0</v>
      </c>
      <c r="I58" s="40"/>
      <c r="J58" s="40"/>
      <c r="K58" s="40"/>
      <c r="L58" s="40"/>
      <c r="M58" s="40"/>
      <c r="N58" s="40"/>
      <c r="O58" s="40"/>
      <c r="P58" s="95">
        <f t="shared" si="12"/>
        <v>0</v>
      </c>
      <c r="Q58" s="43"/>
      <c r="R58" s="43"/>
      <c r="S58" s="43"/>
      <c r="T58" s="44"/>
      <c r="U58" s="44"/>
      <c r="V58" s="97">
        <f t="shared" si="13"/>
        <v>0</v>
      </c>
      <c r="W58" s="97">
        <f t="shared" si="1"/>
        <v>0</v>
      </c>
      <c r="X58" s="97">
        <f t="shared" si="2"/>
        <v>0</v>
      </c>
      <c r="Y58" s="113"/>
      <c r="Z58" s="44"/>
      <c r="AA58" s="53"/>
      <c r="AB58" s="53"/>
      <c r="AC58" s="97">
        <f t="shared" si="3"/>
        <v>0</v>
      </c>
      <c r="AD58" s="113"/>
      <c r="AE58" s="46"/>
      <c r="AF58" s="46"/>
      <c r="AG58" s="46"/>
      <c r="AH58" s="97">
        <f t="shared" si="4"/>
        <v>0</v>
      </c>
      <c r="AI58" s="113"/>
      <c r="AJ58" s="46"/>
      <c r="AK58" s="54"/>
      <c r="AL58" s="54"/>
      <c r="AM58" s="97">
        <f t="shared" si="5"/>
        <v>0</v>
      </c>
      <c r="AN58" s="113"/>
      <c r="AO58" s="46"/>
      <c r="AP58" s="54"/>
      <c r="AQ58" s="54"/>
      <c r="AR58" s="97">
        <f t="shared" si="6"/>
        <v>0</v>
      </c>
      <c r="AS58" s="97">
        <f t="shared" si="7"/>
        <v>0</v>
      </c>
      <c r="AT58" s="97">
        <f t="shared" si="8"/>
        <v>0</v>
      </c>
      <c r="AU58" s="97">
        <f t="shared" si="9"/>
        <v>0</v>
      </c>
      <c r="AV58" s="113"/>
      <c r="AW58" s="46"/>
      <c r="AX58" s="46"/>
      <c r="AY58" s="97">
        <f t="shared" si="10"/>
        <v>0</v>
      </c>
      <c r="BC58" s="56" t="str">
        <f t="shared" si="11"/>
        <v/>
      </c>
      <c r="BD58" s="45">
        <f>IF(Q58&gt;'Costes máximos'!$D$22,'Costes máximos'!$D$22,Q58)</f>
        <v>0</v>
      </c>
      <c r="BE58" s="45">
        <f>IF(R58&gt;'Costes máximos'!$D$22,'Costes máximos'!$D$22,R58)</f>
        <v>0</v>
      </c>
      <c r="BF58" s="45">
        <f>IF(S58&gt;'Costes máximos'!$D$22,'Costes máximos'!$D$22,S58)</f>
        <v>0</v>
      </c>
      <c r="BG58" s="45">
        <f>IF(T58&gt;'Costes máximos'!$D$22,'Costes máximos'!$D$22,T58)</f>
        <v>0</v>
      </c>
      <c r="BH58" s="45">
        <f>IF(U58&gt;'Costes máximos'!$D$22,'Costes máximos'!$D$22,U58)</f>
        <v>0</v>
      </c>
    </row>
    <row r="59" spans="2:60" x14ac:dyDescent="0.25">
      <c r="B59" s="63"/>
      <c r="C59" s="64"/>
      <c r="D59" s="64"/>
      <c r="E59" s="64"/>
      <c r="F59" s="95">
        <f>IFERROR(INDEX('1. Paquetes y Tareas'!$F$16:$F$84,MATCH(BC59,'1. Paquetes y Tareas'!$E$16:$E$84,0)),0)</f>
        <v>0</v>
      </c>
      <c r="G59" s="50"/>
      <c r="H59" s="96">
        <f>IF($C$48="Investigación industrial",IFERROR(INDEX('3. Gasto Total '!$G$25:$G$43,MATCH(G59,'3. Gasto Total '!$B$25:$B$43,0)),""),IFERROR(INDEX('3. Gasto Total '!$H$25:$H$43,MATCH(G59,'3. Gasto Total '!$B$25:$B$43,0)),))</f>
        <v>0</v>
      </c>
      <c r="I59" s="40"/>
      <c r="J59" s="40"/>
      <c r="K59" s="40"/>
      <c r="L59" s="40"/>
      <c r="M59" s="40"/>
      <c r="N59" s="40"/>
      <c r="O59" s="40"/>
      <c r="P59" s="95">
        <f t="shared" si="12"/>
        <v>0</v>
      </c>
      <c r="Q59" s="43"/>
      <c r="R59" s="43"/>
      <c r="S59" s="43"/>
      <c r="T59" s="44"/>
      <c r="U59" s="44"/>
      <c r="V59" s="97">
        <f t="shared" si="13"/>
        <v>0</v>
      </c>
      <c r="W59" s="97">
        <f t="shared" si="1"/>
        <v>0</v>
      </c>
      <c r="X59" s="97">
        <f t="shared" si="2"/>
        <v>0</v>
      </c>
      <c r="Y59" s="113"/>
      <c r="Z59" s="44"/>
      <c r="AA59" s="53"/>
      <c r="AB59" s="53"/>
      <c r="AC59" s="97">
        <f t="shared" si="3"/>
        <v>0</v>
      </c>
      <c r="AD59" s="113"/>
      <c r="AE59" s="46"/>
      <c r="AF59" s="46"/>
      <c r="AG59" s="46"/>
      <c r="AH59" s="97">
        <f t="shared" si="4"/>
        <v>0</v>
      </c>
      <c r="AI59" s="113"/>
      <c r="AJ59" s="46"/>
      <c r="AK59" s="54"/>
      <c r="AL59" s="54"/>
      <c r="AM59" s="97">
        <f t="shared" si="5"/>
        <v>0</v>
      </c>
      <c r="AN59" s="113"/>
      <c r="AO59" s="46"/>
      <c r="AP59" s="54"/>
      <c r="AQ59" s="54"/>
      <c r="AR59" s="97">
        <f t="shared" si="6"/>
        <v>0</v>
      </c>
      <c r="AS59" s="97">
        <f t="shared" si="7"/>
        <v>0</v>
      </c>
      <c r="AT59" s="97">
        <f t="shared" si="8"/>
        <v>0</v>
      </c>
      <c r="AU59" s="97">
        <f t="shared" si="9"/>
        <v>0</v>
      </c>
      <c r="AV59" s="113"/>
      <c r="AW59" s="46"/>
      <c r="AX59" s="46"/>
      <c r="AY59" s="97">
        <f t="shared" si="10"/>
        <v>0</v>
      </c>
      <c r="BC59" s="56" t="str">
        <f t="shared" si="11"/>
        <v/>
      </c>
      <c r="BD59" s="45">
        <f>IF(Q59&gt;'Costes máximos'!$D$22,'Costes máximos'!$D$22,Q59)</f>
        <v>0</v>
      </c>
      <c r="BE59" s="45">
        <f>IF(R59&gt;'Costes máximos'!$D$22,'Costes máximos'!$D$22,R59)</f>
        <v>0</v>
      </c>
      <c r="BF59" s="45">
        <f>IF(S59&gt;'Costes máximos'!$D$22,'Costes máximos'!$D$22,S59)</f>
        <v>0</v>
      </c>
      <c r="BG59" s="45">
        <f>IF(T59&gt;'Costes máximos'!$D$22,'Costes máximos'!$D$22,T59)</f>
        <v>0</v>
      </c>
      <c r="BH59" s="45">
        <f>IF(U59&gt;'Costes máximos'!$D$22,'Costes máximos'!$D$22,U59)</f>
        <v>0</v>
      </c>
    </row>
    <row r="60" spans="2:60" outlineLevel="1" x14ac:dyDescent="0.25">
      <c r="B60" s="63"/>
      <c r="C60" s="64"/>
      <c r="D60" s="64"/>
      <c r="E60" s="64"/>
      <c r="F60" s="95">
        <f>IFERROR(INDEX('1. Paquetes y Tareas'!$F$16:$F$84,MATCH(BC60,'1. Paquetes y Tareas'!$E$16:$E$84,0)),0)</f>
        <v>0</v>
      </c>
      <c r="G60" s="50"/>
      <c r="H60" s="96">
        <f>IF($C$48="Investigación industrial",IFERROR(INDEX('3. Gasto Total '!$G$25:$G$43,MATCH(G60,'3. Gasto Total '!$B$25:$B$43,0)),""),IFERROR(INDEX('3. Gasto Total '!$H$25:$H$43,MATCH(G60,'3. Gasto Total '!$B$25:$B$43,0)),))</f>
        <v>0</v>
      </c>
      <c r="I60" s="40"/>
      <c r="J60" s="40"/>
      <c r="K60" s="40"/>
      <c r="L60" s="40"/>
      <c r="M60" s="40"/>
      <c r="N60" s="40"/>
      <c r="O60" s="40"/>
      <c r="P60" s="95">
        <f t="shared" si="12"/>
        <v>0</v>
      </c>
      <c r="Q60" s="43"/>
      <c r="R60" s="43"/>
      <c r="S60" s="43"/>
      <c r="T60" s="44"/>
      <c r="U60" s="44"/>
      <c r="V60" s="97">
        <f t="shared" si="13"/>
        <v>0</v>
      </c>
      <c r="W60" s="97">
        <f t="shared" si="1"/>
        <v>0</v>
      </c>
      <c r="X60" s="97">
        <f t="shared" si="2"/>
        <v>0</v>
      </c>
      <c r="Y60" s="113"/>
      <c r="Z60" s="44"/>
      <c r="AA60" s="53"/>
      <c r="AB60" s="53"/>
      <c r="AC60" s="97">
        <f t="shared" si="3"/>
        <v>0</v>
      </c>
      <c r="AD60" s="113"/>
      <c r="AE60" s="46"/>
      <c r="AF60" s="46"/>
      <c r="AG60" s="46"/>
      <c r="AH60" s="97">
        <f t="shared" si="4"/>
        <v>0</v>
      </c>
      <c r="AI60" s="113"/>
      <c r="AJ60" s="46"/>
      <c r="AK60" s="54"/>
      <c r="AL60" s="54"/>
      <c r="AM60" s="97">
        <f t="shared" si="5"/>
        <v>0</v>
      </c>
      <c r="AN60" s="113"/>
      <c r="AO60" s="46"/>
      <c r="AP60" s="54"/>
      <c r="AQ60" s="54"/>
      <c r="AR60" s="97">
        <f t="shared" si="6"/>
        <v>0</v>
      </c>
      <c r="AS60" s="97">
        <f t="shared" si="7"/>
        <v>0</v>
      </c>
      <c r="AT60" s="97">
        <f t="shared" si="8"/>
        <v>0</v>
      </c>
      <c r="AU60" s="97">
        <f t="shared" si="9"/>
        <v>0</v>
      </c>
      <c r="AV60" s="113"/>
      <c r="AW60" s="46"/>
      <c r="AX60" s="46"/>
      <c r="AY60" s="97">
        <f t="shared" si="10"/>
        <v>0</v>
      </c>
      <c r="BC60" s="56" t="str">
        <f t="shared" si="11"/>
        <v/>
      </c>
      <c r="BD60" s="45">
        <f>IF(Q60&gt;'Costes máximos'!$D$22,'Costes máximos'!$D$22,Q60)</f>
        <v>0</v>
      </c>
      <c r="BE60" s="45">
        <f>IF(R60&gt;'Costes máximos'!$D$22,'Costes máximos'!$D$22,R60)</f>
        <v>0</v>
      </c>
      <c r="BF60" s="45">
        <f>IF(S60&gt;'Costes máximos'!$D$22,'Costes máximos'!$D$22,S60)</f>
        <v>0</v>
      </c>
      <c r="BG60" s="45">
        <f>IF(T60&gt;'Costes máximos'!$D$22,'Costes máximos'!$D$22,T60)</f>
        <v>0</v>
      </c>
      <c r="BH60" s="45">
        <f>IF(U60&gt;'Costes máximos'!$D$22,'Costes máximos'!$D$22,U60)</f>
        <v>0</v>
      </c>
    </row>
    <row r="61" spans="2:60" outlineLevel="1" x14ac:dyDescent="0.25">
      <c r="B61" s="63"/>
      <c r="C61" s="64"/>
      <c r="D61" s="64"/>
      <c r="E61" s="64"/>
      <c r="F61" s="95">
        <f>IFERROR(INDEX('1. Paquetes y Tareas'!$F$16:$F$84,MATCH(BC61,'1. Paquetes y Tareas'!$E$16:$E$84,0)),0)</f>
        <v>0</v>
      </c>
      <c r="G61" s="50"/>
      <c r="H61" s="96">
        <f>IF($C$48="Investigación industrial",IFERROR(INDEX('3. Gasto Total '!$G$25:$G$43,MATCH(G61,'3. Gasto Total '!$B$25:$B$43,0)),""),IFERROR(INDEX('3. Gasto Total '!$H$25:$H$43,MATCH(G61,'3. Gasto Total '!$B$25:$B$43,0)),))</f>
        <v>0</v>
      </c>
      <c r="I61" s="40"/>
      <c r="J61" s="40"/>
      <c r="K61" s="40"/>
      <c r="L61" s="40"/>
      <c r="M61" s="40"/>
      <c r="N61" s="40"/>
      <c r="O61" s="40"/>
      <c r="P61" s="95">
        <f t="shared" si="12"/>
        <v>0</v>
      </c>
      <c r="Q61" s="43"/>
      <c r="R61" s="43"/>
      <c r="S61" s="43"/>
      <c r="T61" s="44"/>
      <c r="U61" s="44"/>
      <c r="V61" s="97">
        <f t="shared" si="13"/>
        <v>0</v>
      </c>
      <c r="W61" s="97">
        <f t="shared" si="1"/>
        <v>0</v>
      </c>
      <c r="X61" s="97">
        <f t="shared" si="2"/>
        <v>0</v>
      </c>
      <c r="Y61" s="113"/>
      <c r="Z61" s="44"/>
      <c r="AA61" s="53"/>
      <c r="AB61" s="53"/>
      <c r="AC61" s="97">
        <f t="shared" si="3"/>
        <v>0</v>
      </c>
      <c r="AD61" s="113"/>
      <c r="AE61" s="46"/>
      <c r="AF61" s="46"/>
      <c r="AG61" s="46"/>
      <c r="AH61" s="97">
        <f t="shared" si="4"/>
        <v>0</v>
      </c>
      <c r="AI61" s="113"/>
      <c r="AJ61" s="46"/>
      <c r="AK61" s="54"/>
      <c r="AL61" s="53"/>
      <c r="AM61" s="97">
        <f t="shared" si="5"/>
        <v>0</v>
      </c>
      <c r="AN61" s="113"/>
      <c r="AO61" s="46"/>
      <c r="AP61" s="54"/>
      <c r="AQ61" s="53"/>
      <c r="AR61" s="97">
        <f t="shared" si="6"/>
        <v>0</v>
      </c>
      <c r="AS61" s="97">
        <f t="shared" si="7"/>
        <v>0</v>
      </c>
      <c r="AT61" s="97">
        <f t="shared" si="8"/>
        <v>0</v>
      </c>
      <c r="AU61" s="97">
        <f t="shared" si="9"/>
        <v>0</v>
      </c>
      <c r="AV61" s="113"/>
      <c r="AW61" s="46"/>
      <c r="AX61" s="46"/>
      <c r="AY61" s="97">
        <f t="shared" si="10"/>
        <v>0</v>
      </c>
      <c r="BC61" s="56" t="str">
        <f t="shared" si="11"/>
        <v/>
      </c>
      <c r="BD61" s="45">
        <f>IF(Q61&gt;'Costes máximos'!$D$22,'Costes máximos'!$D$22,Q61)</f>
        <v>0</v>
      </c>
      <c r="BE61" s="45">
        <f>IF(R61&gt;'Costes máximos'!$D$22,'Costes máximos'!$D$22,R61)</f>
        <v>0</v>
      </c>
      <c r="BF61" s="45">
        <f>IF(S61&gt;'Costes máximos'!$D$22,'Costes máximos'!$D$22,S61)</f>
        <v>0</v>
      </c>
      <c r="BG61" s="45">
        <f>IF(T61&gt;'Costes máximos'!$D$22,'Costes máximos'!$D$22,T61)</f>
        <v>0</v>
      </c>
      <c r="BH61" s="45">
        <f>IF(U61&gt;'Costes máximos'!$D$22,'Costes máximos'!$D$22,U61)</f>
        <v>0</v>
      </c>
    </row>
    <row r="62" spans="2:60" outlineLevel="1" x14ac:dyDescent="0.25">
      <c r="B62" s="63"/>
      <c r="C62" s="64"/>
      <c r="D62" s="64"/>
      <c r="E62" s="64"/>
      <c r="F62" s="95">
        <f>IFERROR(INDEX('1. Paquetes y Tareas'!$F$16:$F$84,MATCH(BC62,'1. Paquetes y Tareas'!$E$16:$E$84,0)),0)</f>
        <v>0</v>
      </c>
      <c r="G62" s="50"/>
      <c r="H62" s="96">
        <f>IF($C$48="Investigación industrial",IFERROR(INDEX('3. Gasto Total '!$G$25:$G$43,MATCH(G62,'3. Gasto Total '!$B$25:$B$43,0)),""),IFERROR(INDEX('3. Gasto Total '!$H$25:$H$43,MATCH(G62,'3. Gasto Total '!$B$25:$B$43,0)),))</f>
        <v>0</v>
      </c>
      <c r="I62" s="40"/>
      <c r="J62" s="40"/>
      <c r="K62" s="40"/>
      <c r="L62" s="40"/>
      <c r="M62" s="40"/>
      <c r="N62" s="40"/>
      <c r="O62" s="40"/>
      <c r="P62" s="95">
        <f t="shared" ref="P62:P182" si="14">SUM(K62:O62)/8</f>
        <v>0</v>
      </c>
      <c r="Q62" s="43"/>
      <c r="R62" s="43"/>
      <c r="S62" s="43"/>
      <c r="T62" s="44"/>
      <c r="U62" s="44"/>
      <c r="V62" s="97">
        <f t="shared" ref="V62:V182" si="15">SUMPRODUCT(K62:O62,Q62:U62)</f>
        <v>0</v>
      </c>
      <c r="W62" s="97">
        <f t="shared" ref="W62:W182" si="16">IFERROR(SUMPRODUCT(K62:O62,BD62:BH62),0)</f>
        <v>0</v>
      </c>
      <c r="X62" s="97">
        <f t="shared" ref="X62:X182" si="17">IFERROR(W62*$H62,0)</f>
        <v>0</v>
      </c>
      <c r="Y62" s="113"/>
      <c r="Z62" s="44"/>
      <c r="AA62" s="53"/>
      <c r="AB62" s="53"/>
      <c r="AC62" s="97">
        <f t="shared" ref="AC62:AC182" si="18">IFERROR(AB62*$H62,0)</f>
        <v>0</v>
      </c>
      <c r="AD62" s="113"/>
      <c r="AE62" s="46"/>
      <c r="AF62" s="46"/>
      <c r="AG62" s="46"/>
      <c r="AH62" s="97">
        <f t="shared" ref="AH62:AH182" si="19">IFERROR(AG62*$H62,0)</f>
        <v>0</v>
      </c>
      <c r="AI62" s="113"/>
      <c r="AJ62" s="46"/>
      <c r="AK62" s="54"/>
      <c r="AL62" s="53"/>
      <c r="AM62" s="97">
        <f t="shared" ref="AM62:AM182" si="20">IFERROR(AL62*$H62,0)</f>
        <v>0</v>
      </c>
      <c r="AN62" s="113"/>
      <c r="AO62" s="46"/>
      <c r="AP62" s="54"/>
      <c r="AQ62" s="53"/>
      <c r="AR62" s="97">
        <f t="shared" ref="AR62:AR182" si="21">IFERROR(AQ62*$H62,0)</f>
        <v>0</v>
      </c>
      <c r="AS62" s="97">
        <f t="shared" ref="AS62:AS182" si="22">V62+AA62+AK62+AP62+AF62</f>
        <v>0</v>
      </c>
      <c r="AT62" s="97">
        <f t="shared" ref="AT62:AT182" si="23">W62+AB62+AL62+AQ62+AG62</f>
        <v>0</v>
      </c>
      <c r="AU62" s="97">
        <f t="shared" ref="AU62:AU182" si="24">IFERROR(AT62*H62,0)</f>
        <v>0</v>
      </c>
      <c r="AV62" s="113"/>
      <c r="AW62" s="46"/>
      <c r="AX62" s="46"/>
      <c r="AY62" s="97">
        <f t="shared" ref="AY62:AY182" si="25">IFERROR(AX62*$H62,0)</f>
        <v>0</v>
      </c>
      <c r="BC62" s="56" t="str">
        <f t="shared" ref="BC62:BC182" si="26">CONCATENATE(B62,C62,D62)</f>
        <v/>
      </c>
      <c r="BD62" s="45">
        <f>IF(Q62&gt;'Costes máximos'!$D$22,'Costes máximos'!$D$22,Q62)</f>
        <v>0</v>
      </c>
      <c r="BE62" s="45">
        <f>IF(R62&gt;'Costes máximos'!$D$22,'Costes máximos'!$D$22,R62)</f>
        <v>0</v>
      </c>
      <c r="BF62" s="45">
        <f>IF(S62&gt;'Costes máximos'!$D$22,'Costes máximos'!$D$22,S62)</f>
        <v>0</v>
      </c>
      <c r="BG62" s="45">
        <f>IF(T62&gt;'Costes máximos'!$D$22,'Costes máximos'!$D$22,T62)</f>
        <v>0</v>
      </c>
      <c r="BH62" s="45">
        <f>IF(U62&gt;'Costes máximos'!$D$22,'Costes máximos'!$D$22,U62)</f>
        <v>0</v>
      </c>
    </row>
    <row r="63" spans="2:60" outlineLevel="1" x14ac:dyDescent="0.25">
      <c r="B63" s="63"/>
      <c r="C63" s="64"/>
      <c r="D63" s="64"/>
      <c r="E63" s="64"/>
      <c r="F63" s="95">
        <f>IFERROR(INDEX('1. Paquetes y Tareas'!$F$16:$F$84,MATCH(BC63,'1. Paquetes y Tareas'!$E$16:$E$84,0)),0)</f>
        <v>0</v>
      </c>
      <c r="G63" s="50"/>
      <c r="H63" s="96">
        <f>IF($C$48="Investigación industrial",IFERROR(INDEX('3. Gasto Total '!$G$25:$G$43,MATCH(G63,'3. Gasto Total '!$B$25:$B$43,0)),""),IFERROR(INDEX('3. Gasto Total '!$H$25:$H$43,MATCH(G63,'3. Gasto Total '!$B$25:$B$43,0)),))</f>
        <v>0</v>
      </c>
      <c r="I63" s="40"/>
      <c r="J63" s="40"/>
      <c r="K63" s="40"/>
      <c r="L63" s="40"/>
      <c r="M63" s="40"/>
      <c r="N63" s="40"/>
      <c r="O63" s="40"/>
      <c r="P63" s="95">
        <f t="shared" si="14"/>
        <v>0</v>
      </c>
      <c r="Q63" s="43"/>
      <c r="R63" s="43"/>
      <c r="S63" s="43"/>
      <c r="T63" s="44"/>
      <c r="U63" s="44"/>
      <c r="V63" s="97">
        <f t="shared" si="15"/>
        <v>0</v>
      </c>
      <c r="W63" s="97">
        <f t="shared" si="16"/>
        <v>0</v>
      </c>
      <c r="X63" s="97">
        <f t="shared" si="17"/>
        <v>0</v>
      </c>
      <c r="Y63" s="113"/>
      <c r="Z63" s="44"/>
      <c r="AA63" s="53"/>
      <c r="AB63" s="53"/>
      <c r="AC63" s="97">
        <f t="shared" si="18"/>
        <v>0</v>
      </c>
      <c r="AD63" s="113"/>
      <c r="AE63" s="46"/>
      <c r="AF63" s="46"/>
      <c r="AG63" s="46"/>
      <c r="AH63" s="97">
        <f t="shared" si="19"/>
        <v>0</v>
      </c>
      <c r="AI63" s="113"/>
      <c r="AJ63" s="46"/>
      <c r="AK63" s="54"/>
      <c r="AL63" s="53"/>
      <c r="AM63" s="97">
        <f t="shared" si="20"/>
        <v>0</v>
      </c>
      <c r="AN63" s="113"/>
      <c r="AO63" s="46"/>
      <c r="AP63" s="54"/>
      <c r="AQ63" s="53"/>
      <c r="AR63" s="97">
        <f t="shared" si="21"/>
        <v>0</v>
      </c>
      <c r="AS63" s="97">
        <f t="shared" si="22"/>
        <v>0</v>
      </c>
      <c r="AT63" s="97">
        <f t="shared" si="23"/>
        <v>0</v>
      </c>
      <c r="AU63" s="97">
        <f t="shared" si="24"/>
        <v>0</v>
      </c>
      <c r="AV63" s="113"/>
      <c r="AW63" s="46"/>
      <c r="AX63" s="46"/>
      <c r="AY63" s="97">
        <f t="shared" si="25"/>
        <v>0</v>
      </c>
      <c r="BC63" s="56" t="str">
        <f t="shared" si="26"/>
        <v/>
      </c>
      <c r="BD63" s="45">
        <f>IF(Q63&gt;'Costes máximos'!$D$22,'Costes máximos'!$D$22,Q63)</f>
        <v>0</v>
      </c>
      <c r="BE63" s="45">
        <f>IF(R63&gt;'Costes máximos'!$D$22,'Costes máximos'!$D$22,R63)</f>
        <v>0</v>
      </c>
      <c r="BF63" s="45">
        <f>IF(S63&gt;'Costes máximos'!$D$22,'Costes máximos'!$D$22,S63)</f>
        <v>0</v>
      </c>
      <c r="BG63" s="45">
        <f>IF(T63&gt;'Costes máximos'!$D$22,'Costes máximos'!$D$22,T63)</f>
        <v>0</v>
      </c>
      <c r="BH63" s="45">
        <f>IF(U63&gt;'Costes máximos'!$D$22,'Costes máximos'!$D$22,U63)</f>
        <v>0</v>
      </c>
    </row>
    <row r="64" spans="2:60" outlineLevel="1" x14ac:dyDescent="0.25">
      <c r="B64" s="63"/>
      <c r="C64" s="64"/>
      <c r="D64" s="64"/>
      <c r="E64" s="64"/>
      <c r="F64" s="95">
        <f>IFERROR(INDEX('1. Paquetes y Tareas'!$F$16:$F$84,MATCH(BC64,'1. Paquetes y Tareas'!$E$16:$E$84,0)),0)</f>
        <v>0</v>
      </c>
      <c r="G64" s="50"/>
      <c r="H64" s="96">
        <f>IF($C$48="Investigación industrial",IFERROR(INDEX('3. Gasto Total '!$G$25:$G$43,MATCH(G64,'3. Gasto Total '!$B$25:$B$43,0)),""),IFERROR(INDEX('3. Gasto Total '!$H$25:$H$43,MATCH(G64,'3. Gasto Total '!$B$25:$B$43,0)),))</f>
        <v>0</v>
      </c>
      <c r="I64" s="40"/>
      <c r="J64" s="40"/>
      <c r="K64" s="40"/>
      <c r="L64" s="40"/>
      <c r="M64" s="40"/>
      <c r="N64" s="40"/>
      <c r="O64" s="40"/>
      <c r="P64" s="95">
        <f t="shared" si="14"/>
        <v>0</v>
      </c>
      <c r="Q64" s="43"/>
      <c r="R64" s="43"/>
      <c r="S64" s="43"/>
      <c r="T64" s="44"/>
      <c r="U64" s="44"/>
      <c r="V64" s="97">
        <f t="shared" si="15"/>
        <v>0</v>
      </c>
      <c r="W64" s="97">
        <f t="shared" si="16"/>
        <v>0</v>
      </c>
      <c r="X64" s="97">
        <f t="shared" si="17"/>
        <v>0</v>
      </c>
      <c r="Y64" s="113"/>
      <c r="Z64" s="44"/>
      <c r="AA64" s="53"/>
      <c r="AB64" s="53"/>
      <c r="AC64" s="97">
        <f t="shared" si="18"/>
        <v>0</v>
      </c>
      <c r="AD64" s="113"/>
      <c r="AE64" s="46"/>
      <c r="AF64" s="46"/>
      <c r="AG64" s="46"/>
      <c r="AH64" s="97">
        <f t="shared" si="19"/>
        <v>0</v>
      </c>
      <c r="AI64" s="113"/>
      <c r="AJ64" s="46"/>
      <c r="AK64" s="54"/>
      <c r="AL64" s="53"/>
      <c r="AM64" s="97">
        <f t="shared" si="20"/>
        <v>0</v>
      </c>
      <c r="AN64" s="113"/>
      <c r="AO64" s="46"/>
      <c r="AP64" s="54"/>
      <c r="AQ64" s="53"/>
      <c r="AR64" s="97">
        <f t="shared" si="21"/>
        <v>0</v>
      </c>
      <c r="AS64" s="97">
        <f t="shared" si="22"/>
        <v>0</v>
      </c>
      <c r="AT64" s="97">
        <f t="shared" si="23"/>
        <v>0</v>
      </c>
      <c r="AU64" s="97">
        <f t="shared" si="24"/>
        <v>0</v>
      </c>
      <c r="AV64" s="113"/>
      <c r="AW64" s="46"/>
      <c r="AX64" s="46"/>
      <c r="AY64" s="97">
        <f t="shared" si="25"/>
        <v>0</v>
      </c>
      <c r="BC64" s="56" t="str">
        <f t="shared" si="26"/>
        <v/>
      </c>
      <c r="BD64" s="45">
        <f>IF(Q64&gt;'Costes máximos'!$D$22,'Costes máximos'!$D$22,Q64)</f>
        <v>0</v>
      </c>
      <c r="BE64" s="45">
        <f>IF(R64&gt;'Costes máximos'!$D$22,'Costes máximos'!$D$22,R64)</f>
        <v>0</v>
      </c>
      <c r="BF64" s="45">
        <f>IF(S64&gt;'Costes máximos'!$D$22,'Costes máximos'!$D$22,S64)</f>
        <v>0</v>
      </c>
      <c r="BG64" s="45">
        <f>IF(T64&gt;'Costes máximos'!$D$22,'Costes máximos'!$D$22,T64)</f>
        <v>0</v>
      </c>
      <c r="BH64" s="45">
        <f>IF(U64&gt;'Costes máximos'!$D$22,'Costes máximos'!$D$22,U64)</f>
        <v>0</v>
      </c>
    </row>
    <row r="65" spans="2:60" outlineLevel="1" x14ac:dyDescent="0.25">
      <c r="B65" s="63"/>
      <c r="C65" s="64"/>
      <c r="D65" s="64"/>
      <c r="E65" s="64"/>
      <c r="F65" s="95">
        <f>IFERROR(INDEX('1. Paquetes y Tareas'!$F$16:$F$84,MATCH(BC65,'1. Paquetes y Tareas'!$E$16:$E$84,0)),0)</f>
        <v>0</v>
      </c>
      <c r="G65" s="50"/>
      <c r="H65" s="96">
        <f>IF($C$48="Investigación industrial",IFERROR(INDEX('3. Gasto Total '!$G$25:$G$43,MATCH(G65,'3. Gasto Total '!$B$25:$B$43,0)),""),IFERROR(INDEX('3. Gasto Total '!$H$25:$H$43,MATCH(G65,'3. Gasto Total '!$B$25:$B$43,0)),))</f>
        <v>0</v>
      </c>
      <c r="I65" s="40"/>
      <c r="J65" s="40"/>
      <c r="K65" s="40"/>
      <c r="L65" s="40"/>
      <c r="M65" s="40"/>
      <c r="N65" s="40"/>
      <c r="O65" s="40"/>
      <c r="P65" s="95">
        <f t="shared" si="14"/>
        <v>0</v>
      </c>
      <c r="Q65" s="43"/>
      <c r="R65" s="43"/>
      <c r="S65" s="43"/>
      <c r="T65" s="44"/>
      <c r="U65" s="44"/>
      <c r="V65" s="97">
        <f t="shared" si="15"/>
        <v>0</v>
      </c>
      <c r="W65" s="97">
        <f t="shared" si="16"/>
        <v>0</v>
      </c>
      <c r="X65" s="97">
        <f t="shared" si="17"/>
        <v>0</v>
      </c>
      <c r="Y65" s="113"/>
      <c r="Z65" s="44"/>
      <c r="AA65" s="53"/>
      <c r="AB65" s="53"/>
      <c r="AC65" s="97">
        <f t="shared" si="18"/>
        <v>0</v>
      </c>
      <c r="AD65" s="113"/>
      <c r="AE65" s="46"/>
      <c r="AF65" s="46"/>
      <c r="AG65" s="46"/>
      <c r="AH65" s="97">
        <f t="shared" si="19"/>
        <v>0</v>
      </c>
      <c r="AI65" s="113"/>
      <c r="AJ65" s="46"/>
      <c r="AK65" s="54"/>
      <c r="AL65" s="53"/>
      <c r="AM65" s="97">
        <f t="shared" si="20"/>
        <v>0</v>
      </c>
      <c r="AN65" s="113"/>
      <c r="AO65" s="46"/>
      <c r="AP65" s="54"/>
      <c r="AQ65" s="53"/>
      <c r="AR65" s="97">
        <f t="shared" si="21"/>
        <v>0</v>
      </c>
      <c r="AS65" s="97">
        <f t="shared" si="22"/>
        <v>0</v>
      </c>
      <c r="AT65" s="97">
        <f t="shared" si="23"/>
        <v>0</v>
      </c>
      <c r="AU65" s="97">
        <f t="shared" si="24"/>
        <v>0</v>
      </c>
      <c r="AV65" s="113"/>
      <c r="AW65" s="46"/>
      <c r="AX65" s="46"/>
      <c r="AY65" s="97">
        <f t="shared" si="25"/>
        <v>0</v>
      </c>
      <c r="BC65" s="56" t="str">
        <f t="shared" si="26"/>
        <v/>
      </c>
      <c r="BD65" s="45">
        <f>IF(Q65&gt;'Costes máximos'!$D$22,'Costes máximos'!$D$22,Q65)</f>
        <v>0</v>
      </c>
      <c r="BE65" s="45">
        <f>IF(R65&gt;'Costes máximos'!$D$22,'Costes máximos'!$D$22,R65)</f>
        <v>0</v>
      </c>
      <c r="BF65" s="45">
        <f>IF(S65&gt;'Costes máximos'!$D$22,'Costes máximos'!$D$22,S65)</f>
        <v>0</v>
      </c>
      <c r="BG65" s="45">
        <f>IF(T65&gt;'Costes máximos'!$D$22,'Costes máximos'!$D$22,T65)</f>
        <v>0</v>
      </c>
      <c r="BH65" s="45">
        <f>IF(U65&gt;'Costes máximos'!$D$22,'Costes máximos'!$D$22,U65)</f>
        <v>0</v>
      </c>
    </row>
    <row r="66" spans="2:60" outlineLevel="1" x14ac:dyDescent="0.25">
      <c r="B66" s="63"/>
      <c r="C66" s="64"/>
      <c r="D66" s="64"/>
      <c r="E66" s="64"/>
      <c r="F66" s="95">
        <f>IFERROR(INDEX('1. Paquetes y Tareas'!$F$16:$F$84,MATCH(BC66,'1. Paquetes y Tareas'!$E$16:$E$84,0)),0)</f>
        <v>0</v>
      </c>
      <c r="G66" s="50"/>
      <c r="H66" s="96">
        <f>IF($C$48="Investigación industrial",IFERROR(INDEX('3. Gasto Total '!$G$25:$G$43,MATCH(G66,'3. Gasto Total '!$B$25:$B$43,0)),""),IFERROR(INDEX('3. Gasto Total '!$H$25:$H$43,MATCH(G66,'3. Gasto Total '!$B$25:$B$43,0)),))</f>
        <v>0</v>
      </c>
      <c r="I66" s="40"/>
      <c r="J66" s="40"/>
      <c r="K66" s="40"/>
      <c r="L66" s="40"/>
      <c r="M66" s="40"/>
      <c r="N66" s="40"/>
      <c r="O66" s="40"/>
      <c r="P66" s="95">
        <f t="shared" si="14"/>
        <v>0</v>
      </c>
      <c r="Q66" s="43"/>
      <c r="R66" s="43"/>
      <c r="S66" s="43"/>
      <c r="T66" s="44"/>
      <c r="U66" s="44"/>
      <c r="V66" s="97">
        <f t="shared" si="15"/>
        <v>0</v>
      </c>
      <c r="W66" s="97">
        <f t="shared" si="16"/>
        <v>0</v>
      </c>
      <c r="X66" s="97">
        <f t="shared" si="17"/>
        <v>0</v>
      </c>
      <c r="Y66" s="113"/>
      <c r="Z66" s="44"/>
      <c r="AA66" s="53"/>
      <c r="AB66" s="53"/>
      <c r="AC66" s="97">
        <f t="shared" si="18"/>
        <v>0</v>
      </c>
      <c r="AD66" s="113"/>
      <c r="AE66" s="46"/>
      <c r="AF66" s="46"/>
      <c r="AG66" s="46"/>
      <c r="AH66" s="97">
        <f t="shared" si="19"/>
        <v>0</v>
      </c>
      <c r="AI66" s="113"/>
      <c r="AJ66" s="46"/>
      <c r="AK66" s="54"/>
      <c r="AL66" s="53"/>
      <c r="AM66" s="97">
        <f t="shared" si="20"/>
        <v>0</v>
      </c>
      <c r="AN66" s="113"/>
      <c r="AO66" s="46"/>
      <c r="AP66" s="54"/>
      <c r="AQ66" s="53"/>
      <c r="AR66" s="97">
        <f t="shared" si="21"/>
        <v>0</v>
      </c>
      <c r="AS66" s="97">
        <f t="shared" si="22"/>
        <v>0</v>
      </c>
      <c r="AT66" s="97">
        <f t="shared" si="23"/>
        <v>0</v>
      </c>
      <c r="AU66" s="97">
        <f t="shared" si="24"/>
        <v>0</v>
      </c>
      <c r="AV66" s="113"/>
      <c r="AW66" s="46"/>
      <c r="AX66" s="46"/>
      <c r="AY66" s="97">
        <f t="shared" si="25"/>
        <v>0</v>
      </c>
      <c r="BC66" s="56" t="str">
        <f t="shared" si="26"/>
        <v/>
      </c>
      <c r="BD66" s="45">
        <f>IF(Q66&gt;'Costes máximos'!$D$22,'Costes máximos'!$D$22,Q66)</f>
        <v>0</v>
      </c>
      <c r="BE66" s="45">
        <f>IF(R66&gt;'Costes máximos'!$D$22,'Costes máximos'!$D$22,R66)</f>
        <v>0</v>
      </c>
      <c r="BF66" s="45">
        <f>IF(S66&gt;'Costes máximos'!$D$22,'Costes máximos'!$D$22,S66)</f>
        <v>0</v>
      </c>
      <c r="BG66" s="45">
        <f>IF(T66&gt;'Costes máximos'!$D$22,'Costes máximos'!$D$22,T66)</f>
        <v>0</v>
      </c>
      <c r="BH66" s="45">
        <f>IF(U66&gt;'Costes máximos'!$D$22,'Costes máximos'!$D$22,U66)</f>
        <v>0</v>
      </c>
    </row>
    <row r="67" spans="2:60" outlineLevel="1" x14ac:dyDescent="0.25">
      <c r="B67" s="63"/>
      <c r="C67" s="64"/>
      <c r="D67" s="64"/>
      <c r="E67" s="64"/>
      <c r="F67" s="95">
        <f>IFERROR(INDEX('1. Paquetes y Tareas'!$F$16:$F$84,MATCH(BC67,'1. Paquetes y Tareas'!$E$16:$E$84,0)),0)</f>
        <v>0</v>
      </c>
      <c r="G67" s="50"/>
      <c r="H67" s="96">
        <f>IF($C$48="Investigación industrial",IFERROR(INDEX('3. Gasto Total '!$G$25:$G$43,MATCH(G67,'3. Gasto Total '!$B$25:$B$43,0)),""),IFERROR(INDEX('3. Gasto Total '!$H$25:$H$43,MATCH(G67,'3. Gasto Total '!$B$25:$B$43,0)),))</f>
        <v>0</v>
      </c>
      <c r="I67" s="40"/>
      <c r="J67" s="40"/>
      <c r="K67" s="40"/>
      <c r="L67" s="40"/>
      <c r="M67" s="40"/>
      <c r="N67" s="40"/>
      <c r="O67" s="40"/>
      <c r="P67" s="95">
        <f t="shared" si="14"/>
        <v>0</v>
      </c>
      <c r="Q67" s="43"/>
      <c r="R67" s="43"/>
      <c r="S67" s="43"/>
      <c r="T67" s="44"/>
      <c r="U67" s="44"/>
      <c r="V67" s="97">
        <f t="shared" si="15"/>
        <v>0</v>
      </c>
      <c r="W67" s="97">
        <f t="shared" si="16"/>
        <v>0</v>
      </c>
      <c r="X67" s="97">
        <f t="shared" si="17"/>
        <v>0</v>
      </c>
      <c r="Y67" s="113"/>
      <c r="Z67" s="44"/>
      <c r="AA67" s="53"/>
      <c r="AB67" s="53"/>
      <c r="AC67" s="97">
        <f t="shared" si="18"/>
        <v>0</v>
      </c>
      <c r="AD67" s="113"/>
      <c r="AE67" s="46"/>
      <c r="AF67" s="46"/>
      <c r="AG67" s="46"/>
      <c r="AH67" s="97">
        <f t="shared" si="19"/>
        <v>0</v>
      </c>
      <c r="AI67" s="113"/>
      <c r="AJ67" s="46"/>
      <c r="AK67" s="54"/>
      <c r="AL67" s="53"/>
      <c r="AM67" s="97">
        <f t="shared" si="20"/>
        <v>0</v>
      </c>
      <c r="AN67" s="113"/>
      <c r="AO67" s="46"/>
      <c r="AP67" s="54"/>
      <c r="AQ67" s="53"/>
      <c r="AR67" s="97">
        <f t="shared" si="21"/>
        <v>0</v>
      </c>
      <c r="AS67" s="97">
        <f t="shared" si="22"/>
        <v>0</v>
      </c>
      <c r="AT67" s="97">
        <f t="shared" si="23"/>
        <v>0</v>
      </c>
      <c r="AU67" s="97">
        <f t="shared" si="24"/>
        <v>0</v>
      </c>
      <c r="AV67" s="113"/>
      <c r="AW67" s="46"/>
      <c r="AX67" s="46"/>
      <c r="AY67" s="97">
        <f t="shared" si="25"/>
        <v>0</v>
      </c>
      <c r="BC67" s="56" t="str">
        <f t="shared" si="26"/>
        <v/>
      </c>
      <c r="BD67" s="45">
        <f>IF(Q67&gt;'Costes máximos'!$D$22,'Costes máximos'!$D$22,Q67)</f>
        <v>0</v>
      </c>
      <c r="BE67" s="45">
        <f>IF(R67&gt;'Costes máximos'!$D$22,'Costes máximos'!$D$22,R67)</f>
        <v>0</v>
      </c>
      <c r="BF67" s="45">
        <f>IF(S67&gt;'Costes máximos'!$D$22,'Costes máximos'!$D$22,S67)</f>
        <v>0</v>
      </c>
      <c r="BG67" s="45">
        <f>IF(T67&gt;'Costes máximos'!$D$22,'Costes máximos'!$D$22,T67)</f>
        <v>0</v>
      </c>
      <c r="BH67" s="45">
        <f>IF(U67&gt;'Costes máximos'!$D$22,'Costes máximos'!$D$22,U67)</f>
        <v>0</v>
      </c>
    </row>
    <row r="68" spans="2:60" outlineLevel="1" x14ac:dyDescent="0.25">
      <c r="B68" s="63"/>
      <c r="C68" s="64"/>
      <c r="D68" s="64"/>
      <c r="E68" s="64"/>
      <c r="F68" s="95">
        <f>IFERROR(INDEX('1. Paquetes y Tareas'!$F$16:$F$84,MATCH(BC68,'1. Paquetes y Tareas'!$E$16:$E$84,0)),0)</f>
        <v>0</v>
      </c>
      <c r="G68" s="50"/>
      <c r="H68" s="96">
        <f>IF($C$48="Investigación industrial",IFERROR(INDEX('3. Gasto Total '!$G$25:$G$43,MATCH(G68,'3. Gasto Total '!$B$25:$B$43,0)),""),IFERROR(INDEX('3. Gasto Total '!$H$25:$H$43,MATCH(G68,'3. Gasto Total '!$B$25:$B$43,0)),))</f>
        <v>0</v>
      </c>
      <c r="I68" s="40"/>
      <c r="J68" s="40"/>
      <c r="K68" s="40"/>
      <c r="L68" s="40"/>
      <c r="M68" s="40"/>
      <c r="N68" s="40"/>
      <c r="O68" s="40"/>
      <c r="P68" s="95">
        <f t="shared" si="14"/>
        <v>0</v>
      </c>
      <c r="Q68" s="43"/>
      <c r="R68" s="43"/>
      <c r="S68" s="43"/>
      <c r="T68" s="44"/>
      <c r="U68" s="44"/>
      <c r="V68" s="97">
        <f t="shared" si="15"/>
        <v>0</v>
      </c>
      <c r="W68" s="97">
        <f t="shared" si="16"/>
        <v>0</v>
      </c>
      <c r="X68" s="97">
        <f t="shared" si="17"/>
        <v>0</v>
      </c>
      <c r="Y68" s="113"/>
      <c r="Z68" s="44"/>
      <c r="AA68" s="53"/>
      <c r="AB68" s="53"/>
      <c r="AC68" s="97">
        <f t="shared" si="18"/>
        <v>0</v>
      </c>
      <c r="AD68" s="113"/>
      <c r="AE68" s="46"/>
      <c r="AF68" s="46"/>
      <c r="AG68" s="46"/>
      <c r="AH68" s="97">
        <f t="shared" si="19"/>
        <v>0</v>
      </c>
      <c r="AI68" s="113"/>
      <c r="AJ68" s="46"/>
      <c r="AK68" s="54"/>
      <c r="AL68" s="53"/>
      <c r="AM68" s="97">
        <f t="shared" si="20"/>
        <v>0</v>
      </c>
      <c r="AN68" s="113"/>
      <c r="AO68" s="46"/>
      <c r="AP68" s="54"/>
      <c r="AQ68" s="53"/>
      <c r="AR68" s="97">
        <f t="shared" si="21"/>
        <v>0</v>
      </c>
      <c r="AS68" s="97">
        <f t="shared" si="22"/>
        <v>0</v>
      </c>
      <c r="AT68" s="97">
        <f t="shared" si="23"/>
        <v>0</v>
      </c>
      <c r="AU68" s="97">
        <f t="shared" si="24"/>
        <v>0</v>
      </c>
      <c r="AV68" s="113"/>
      <c r="AW68" s="46"/>
      <c r="AX68" s="46"/>
      <c r="AY68" s="97">
        <f t="shared" si="25"/>
        <v>0</v>
      </c>
      <c r="BC68" s="56" t="str">
        <f t="shared" si="26"/>
        <v/>
      </c>
      <c r="BD68" s="45">
        <f>IF(Q68&gt;'Costes máximos'!$D$22,'Costes máximos'!$D$22,Q68)</f>
        <v>0</v>
      </c>
      <c r="BE68" s="45">
        <f>IF(R68&gt;'Costes máximos'!$D$22,'Costes máximos'!$D$22,R68)</f>
        <v>0</v>
      </c>
      <c r="BF68" s="45">
        <f>IF(S68&gt;'Costes máximos'!$D$22,'Costes máximos'!$D$22,S68)</f>
        <v>0</v>
      </c>
      <c r="BG68" s="45">
        <f>IF(T68&gt;'Costes máximos'!$D$22,'Costes máximos'!$D$22,T68)</f>
        <v>0</v>
      </c>
      <c r="BH68" s="45">
        <f>IF(U68&gt;'Costes máximos'!$D$22,'Costes máximos'!$D$22,U68)</f>
        <v>0</v>
      </c>
    </row>
    <row r="69" spans="2:60" outlineLevel="1" x14ac:dyDescent="0.25">
      <c r="B69" s="63"/>
      <c r="C69" s="64"/>
      <c r="D69" s="64"/>
      <c r="E69" s="64"/>
      <c r="F69" s="95">
        <f>IFERROR(INDEX('1. Paquetes y Tareas'!$F$16:$F$84,MATCH(BC69,'1. Paquetes y Tareas'!$E$16:$E$84,0)),0)</f>
        <v>0</v>
      </c>
      <c r="G69" s="50"/>
      <c r="H69" s="96">
        <f>IF($C$48="Investigación industrial",IFERROR(INDEX('3. Gasto Total '!$G$25:$G$43,MATCH(G69,'3. Gasto Total '!$B$25:$B$43,0)),""),IFERROR(INDEX('3. Gasto Total '!$H$25:$H$43,MATCH(G69,'3. Gasto Total '!$B$25:$B$43,0)),))</f>
        <v>0</v>
      </c>
      <c r="I69" s="40"/>
      <c r="J69" s="40"/>
      <c r="K69" s="40"/>
      <c r="L69" s="40"/>
      <c r="M69" s="40"/>
      <c r="N69" s="40"/>
      <c r="O69" s="40"/>
      <c r="P69" s="95">
        <f t="shared" si="14"/>
        <v>0</v>
      </c>
      <c r="Q69" s="43"/>
      <c r="R69" s="43"/>
      <c r="S69" s="43"/>
      <c r="T69" s="44"/>
      <c r="U69" s="44"/>
      <c r="V69" s="97">
        <f t="shared" si="15"/>
        <v>0</v>
      </c>
      <c r="W69" s="97">
        <f t="shared" si="16"/>
        <v>0</v>
      </c>
      <c r="X69" s="97">
        <f t="shared" si="17"/>
        <v>0</v>
      </c>
      <c r="Y69" s="113"/>
      <c r="Z69" s="44"/>
      <c r="AA69" s="53"/>
      <c r="AB69" s="53"/>
      <c r="AC69" s="97">
        <f t="shared" si="18"/>
        <v>0</v>
      </c>
      <c r="AD69" s="113"/>
      <c r="AE69" s="46"/>
      <c r="AF69" s="46"/>
      <c r="AG69" s="46"/>
      <c r="AH69" s="97">
        <f t="shared" si="19"/>
        <v>0</v>
      </c>
      <c r="AI69" s="113"/>
      <c r="AJ69" s="46"/>
      <c r="AK69" s="54"/>
      <c r="AL69" s="53"/>
      <c r="AM69" s="97">
        <f t="shared" si="20"/>
        <v>0</v>
      </c>
      <c r="AN69" s="113"/>
      <c r="AO69" s="46"/>
      <c r="AP69" s="54"/>
      <c r="AQ69" s="53"/>
      <c r="AR69" s="97">
        <f t="shared" si="21"/>
        <v>0</v>
      </c>
      <c r="AS69" s="97">
        <f t="shared" si="22"/>
        <v>0</v>
      </c>
      <c r="AT69" s="97">
        <f t="shared" si="23"/>
        <v>0</v>
      </c>
      <c r="AU69" s="97">
        <f t="shared" si="24"/>
        <v>0</v>
      </c>
      <c r="AV69" s="113"/>
      <c r="AW69" s="46"/>
      <c r="AX69" s="46"/>
      <c r="AY69" s="97">
        <f t="shared" si="25"/>
        <v>0</v>
      </c>
      <c r="BC69" s="56" t="str">
        <f t="shared" si="26"/>
        <v/>
      </c>
      <c r="BD69" s="45">
        <f>IF(Q69&gt;'Costes máximos'!$D$22,'Costes máximos'!$D$22,Q69)</f>
        <v>0</v>
      </c>
      <c r="BE69" s="45">
        <f>IF(R69&gt;'Costes máximos'!$D$22,'Costes máximos'!$D$22,R69)</f>
        <v>0</v>
      </c>
      <c r="BF69" s="45">
        <f>IF(S69&gt;'Costes máximos'!$D$22,'Costes máximos'!$D$22,S69)</f>
        <v>0</v>
      </c>
      <c r="BG69" s="45">
        <f>IF(T69&gt;'Costes máximos'!$D$22,'Costes máximos'!$D$22,T69)</f>
        <v>0</v>
      </c>
      <c r="BH69" s="45">
        <f>IF(U69&gt;'Costes máximos'!$D$22,'Costes máximos'!$D$22,U69)</f>
        <v>0</v>
      </c>
    </row>
    <row r="70" spans="2:60" outlineLevel="1" x14ac:dyDescent="0.25">
      <c r="B70" s="63"/>
      <c r="C70" s="64"/>
      <c r="D70" s="64"/>
      <c r="E70" s="64"/>
      <c r="F70" s="95">
        <f>IFERROR(INDEX('1. Paquetes y Tareas'!$F$16:$F$84,MATCH(BC70,'1. Paquetes y Tareas'!$E$16:$E$84,0)),0)</f>
        <v>0</v>
      </c>
      <c r="G70" s="50"/>
      <c r="H70" s="96">
        <f>IF($C$48="Investigación industrial",IFERROR(INDEX('3. Gasto Total '!$G$25:$G$43,MATCH(G70,'3. Gasto Total '!$B$25:$B$43,0)),""),IFERROR(INDEX('3. Gasto Total '!$H$25:$H$43,MATCH(G70,'3. Gasto Total '!$B$25:$B$43,0)),))</f>
        <v>0</v>
      </c>
      <c r="I70" s="40"/>
      <c r="J70" s="40"/>
      <c r="K70" s="40"/>
      <c r="L70" s="40"/>
      <c r="M70" s="40"/>
      <c r="N70" s="40"/>
      <c r="O70" s="40"/>
      <c r="P70" s="95">
        <f t="shared" si="14"/>
        <v>0</v>
      </c>
      <c r="Q70" s="43"/>
      <c r="R70" s="43"/>
      <c r="S70" s="43"/>
      <c r="T70" s="44"/>
      <c r="U70" s="44"/>
      <c r="V70" s="97">
        <f t="shared" si="15"/>
        <v>0</v>
      </c>
      <c r="W70" s="97">
        <f t="shared" si="16"/>
        <v>0</v>
      </c>
      <c r="X70" s="97">
        <f t="shared" si="17"/>
        <v>0</v>
      </c>
      <c r="Y70" s="113"/>
      <c r="Z70" s="44"/>
      <c r="AA70" s="53"/>
      <c r="AB70" s="53"/>
      <c r="AC70" s="97">
        <f t="shared" si="18"/>
        <v>0</v>
      </c>
      <c r="AD70" s="113"/>
      <c r="AE70" s="46"/>
      <c r="AF70" s="46"/>
      <c r="AG70" s="46"/>
      <c r="AH70" s="97">
        <f t="shared" si="19"/>
        <v>0</v>
      </c>
      <c r="AI70" s="113"/>
      <c r="AJ70" s="46"/>
      <c r="AK70" s="54"/>
      <c r="AL70" s="53"/>
      <c r="AM70" s="97">
        <f t="shared" si="20"/>
        <v>0</v>
      </c>
      <c r="AN70" s="113"/>
      <c r="AO70" s="46"/>
      <c r="AP70" s="54"/>
      <c r="AQ70" s="53"/>
      <c r="AR70" s="97">
        <f t="shared" si="21"/>
        <v>0</v>
      </c>
      <c r="AS70" s="97">
        <f t="shared" si="22"/>
        <v>0</v>
      </c>
      <c r="AT70" s="97">
        <f t="shared" si="23"/>
        <v>0</v>
      </c>
      <c r="AU70" s="97">
        <f t="shared" si="24"/>
        <v>0</v>
      </c>
      <c r="AV70" s="113"/>
      <c r="AW70" s="46"/>
      <c r="AX70" s="46"/>
      <c r="AY70" s="97">
        <f t="shared" si="25"/>
        <v>0</v>
      </c>
      <c r="BC70" s="56" t="str">
        <f t="shared" si="26"/>
        <v/>
      </c>
      <c r="BD70" s="45">
        <f>IF(Q70&gt;'Costes máximos'!$D$22,'Costes máximos'!$D$22,Q70)</f>
        <v>0</v>
      </c>
      <c r="BE70" s="45">
        <f>IF(R70&gt;'Costes máximos'!$D$22,'Costes máximos'!$D$22,R70)</f>
        <v>0</v>
      </c>
      <c r="BF70" s="45">
        <f>IF(S70&gt;'Costes máximos'!$D$22,'Costes máximos'!$D$22,S70)</f>
        <v>0</v>
      </c>
      <c r="BG70" s="45">
        <f>IF(T70&gt;'Costes máximos'!$D$22,'Costes máximos'!$D$22,T70)</f>
        <v>0</v>
      </c>
      <c r="BH70" s="45">
        <f>IF(U70&gt;'Costes máximos'!$D$22,'Costes máximos'!$D$22,U70)</f>
        <v>0</v>
      </c>
    </row>
    <row r="71" spans="2:60" outlineLevel="1" x14ac:dyDescent="0.25">
      <c r="B71" s="63"/>
      <c r="C71" s="64"/>
      <c r="D71" s="64"/>
      <c r="E71" s="64"/>
      <c r="F71" s="95">
        <f>IFERROR(INDEX('1. Paquetes y Tareas'!$F$16:$F$84,MATCH(BC71,'1. Paquetes y Tareas'!$E$16:$E$84,0)),0)</f>
        <v>0</v>
      </c>
      <c r="G71" s="50"/>
      <c r="H71" s="96">
        <f>IF($C$48="Investigación industrial",IFERROR(INDEX('3. Gasto Total '!$G$25:$G$43,MATCH(G71,'3. Gasto Total '!$B$25:$B$43,0)),""),IFERROR(INDEX('3. Gasto Total '!$H$25:$H$43,MATCH(G71,'3. Gasto Total '!$B$25:$B$43,0)),))</f>
        <v>0</v>
      </c>
      <c r="I71" s="40"/>
      <c r="J71" s="40"/>
      <c r="K71" s="40"/>
      <c r="L71" s="40"/>
      <c r="M71" s="40"/>
      <c r="N71" s="40"/>
      <c r="O71" s="40"/>
      <c r="P71" s="95">
        <f t="shared" ref="P71:P174" si="27">SUM(K71:O71)/8</f>
        <v>0</v>
      </c>
      <c r="Q71" s="43"/>
      <c r="R71" s="43"/>
      <c r="S71" s="43"/>
      <c r="T71" s="44"/>
      <c r="U71" s="44"/>
      <c r="V71" s="97">
        <f t="shared" ref="V71:V174" si="28">SUMPRODUCT(K71:O71,Q71:U71)</f>
        <v>0</v>
      </c>
      <c r="W71" s="97">
        <f t="shared" ref="W71:W174" si="29">IFERROR(SUMPRODUCT(K71:O71,BD71:BH71),0)</f>
        <v>0</v>
      </c>
      <c r="X71" s="97">
        <f t="shared" ref="X71:X174" si="30">IFERROR(W71*$H71,0)</f>
        <v>0</v>
      </c>
      <c r="Y71" s="113"/>
      <c r="Z71" s="44"/>
      <c r="AA71" s="53"/>
      <c r="AB71" s="53"/>
      <c r="AC71" s="97">
        <f t="shared" ref="AC71:AC174" si="31">IFERROR(AB71*$H71,0)</f>
        <v>0</v>
      </c>
      <c r="AD71" s="113"/>
      <c r="AE71" s="46"/>
      <c r="AF71" s="46"/>
      <c r="AG71" s="46"/>
      <c r="AH71" s="97">
        <f t="shared" ref="AH71:AH174" si="32">IFERROR(AG71*$H71,0)</f>
        <v>0</v>
      </c>
      <c r="AI71" s="113"/>
      <c r="AJ71" s="46"/>
      <c r="AK71" s="54"/>
      <c r="AL71" s="53"/>
      <c r="AM71" s="97">
        <f t="shared" ref="AM71:AM174" si="33">IFERROR(AL71*$H71,0)</f>
        <v>0</v>
      </c>
      <c r="AN71" s="113"/>
      <c r="AO71" s="46"/>
      <c r="AP71" s="54"/>
      <c r="AQ71" s="53"/>
      <c r="AR71" s="97">
        <f t="shared" ref="AR71:AR174" si="34">IFERROR(AQ71*$H71,0)</f>
        <v>0</v>
      </c>
      <c r="AS71" s="97">
        <f t="shared" ref="AS71:AS174" si="35">V71+AA71+AK71+AP71+AF71</f>
        <v>0</v>
      </c>
      <c r="AT71" s="97">
        <f t="shared" ref="AT71:AT174" si="36">W71+AB71+AL71+AQ71+AG71</f>
        <v>0</v>
      </c>
      <c r="AU71" s="97">
        <f t="shared" ref="AU71:AU174" si="37">IFERROR(AT71*H71,0)</f>
        <v>0</v>
      </c>
      <c r="AV71" s="113"/>
      <c r="AW71" s="46"/>
      <c r="AX71" s="46"/>
      <c r="AY71" s="97">
        <f t="shared" ref="AY71:AY174" si="38">IFERROR(AX71*$H71,0)</f>
        <v>0</v>
      </c>
      <c r="BC71" s="56" t="str">
        <f t="shared" ref="BC71:BC174" si="39">CONCATENATE(B71,C71,D71)</f>
        <v/>
      </c>
      <c r="BD71" s="45">
        <f>IF(Q71&gt;'Costes máximos'!$D$22,'Costes máximos'!$D$22,Q71)</f>
        <v>0</v>
      </c>
      <c r="BE71" s="45">
        <f>IF(R71&gt;'Costes máximos'!$D$22,'Costes máximos'!$D$22,R71)</f>
        <v>0</v>
      </c>
      <c r="BF71" s="45">
        <f>IF(S71&gt;'Costes máximos'!$D$22,'Costes máximos'!$D$22,S71)</f>
        <v>0</v>
      </c>
      <c r="BG71" s="45">
        <f>IF(T71&gt;'Costes máximos'!$D$22,'Costes máximos'!$D$22,T71)</f>
        <v>0</v>
      </c>
      <c r="BH71" s="45">
        <f>IF(U71&gt;'Costes máximos'!$D$22,'Costes máximos'!$D$22,U71)</f>
        <v>0</v>
      </c>
    </row>
    <row r="72" spans="2:60" outlineLevel="1" x14ac:dyDescent="0.25">
      <c r="B72" s="63"/>
      <c r="C72" s="64"/>
      <c r="D72" s="64"/>
      <c r="E72" s="64"/>
      <c r="F72" s="95">
        <f>IFERROR(INDEX('1. Paquetes y Tareas'!$F$16:$F$84,MATCH(BC72,'1. Paquetes y Tareas'!$E$16:$E$84,0)),0)</f>
        <v>0</v>
      </c>
      <c r="G72" s="50"/>
      <c r="H72" s="96">
        <f>IF($C$48="Investigación industrial",IFERROR(INDEX('3. Gasto Total '!$G$25:$G$43,MATCH(G72,'3. Gasto Total '!$B$25:$B$43,0)),""),IFERROR(INDEX('3. Gasto Total '!$H$25:$H$43,MATCH(G72,'3. Gasto Total '!$B$25:$B$43,0)),))</f>
        <v>0</v>
      </c>
      <c r="I72" s="40"/>
      <c r="J72" s="40"/>
      <c r="K72" s="40"/>
      <c r="L72" s="40"/>
      <c r="M72" s="40"/>
      <c r="N72" s="40"/>
      <c r="O72" s="40"/>
      <c r="P72" s="95">
        <f t="shared" si="27"/>
        <v>0</v>
      </c>
      <c r="Q72" s="43"/>
      <c r="R72" s="43"/>
      <c r="S72" s="43"/>
      <c r="T72" s="44"/>
      <c r="U72" s="44"/>
      <c r="V72" s="97">
        <f t="shared" si="28"/>
        <v>0</v>
      </c>
      <c r="W72" s="97">
        <f t="shared" si="29"/>
        <v>0</v>
      </c>
      <c r="X72" s="97">
        <f t="shared" si="30"/>
        <v>0</v>
      </c>
      <c r="Y72" s="113"/>
      <c r="Z72" s="44"/>
      <c r="AA72" s="53"/>
      <c r="AB72" s="53"/>
      <c r="AC72" s="97">
        <f t="shared" si="31"/>
        <v>0</v>
      </c>
      <c r="AD72" s="113"/>
      <c r="AE72" s="46"/>
      <c r="AF72" s="46"/>
      <c r="AG72" s="46"/>
      <c r="AH72" s="97">
        <f t="shared" si="32"/>
        <v>0</v>
      </c>
      <c r="AI72" s="113"/>
      <c r="AJ72" s="46"/>
      <c r="AK72" s="54"/>
      <c r="AL72" s="53"/>
      <c r="AM72" s="97">
        <f t="shared" si="33"/>
        <v>0</v>
      </c>
      <c r="AN72" s="113"/>
      <c r="AO72" s="46"/>
      <c r="AP72" s="54"/>
      <c r="AQ72" s="53"/>
      <c r="AR72" s="97">
        <f t="shared" si="34"/>
        <v>0</v>
      </c>
      <c r="AS72" s="97">
        <f t="shared" si="35"/>
        <v>0</v>
      </c>
      <c r="AT72" s="97">
        <f t="shared" si="36"/>
        <v>0</v>
      </c>
      <c r="AU72" s="97">
        <f t="shared" si="37"/>
        <v>0</v>
      </c>
      <c r="AV72" s="113"/>
      <c r="AW72" s="46"/>
      <c r="AX72" s="46"/>
      <c r="AY72" s="97">
        <f t="shared" si="38"/>
        <v>0</v>
      </c>
      <c r="BC72" s="56" t="str">
        <f t="shared" si="39"/>
        <v/>
      </c>
      <c r="BD72" s="45">
        <f>IF(Q72&gt;'Costes máximos'!$D$22,'Costes máximos'!$D$22,Q72)</f>
        <v>0</v>
      </c>
      <c r="BE72" s="45">
        <f>IF(R72&gt;'Costes máximos'!$D$22,'Costes máximos'!$D$22,R72)</f>
        <v>0</v>
      </c>
      <c r="BF72" s="45">
        <f>IF(S72&gt;'Costes máximos'!$D$22,'Costes máximos'!$D$22,S72)</f>
        <v>0</v>
      </c>
      <c r="BG72" s="45">
        <f>IF(T72&gt;'Costes máximos'!$D$22,'Costes máximos'!$D$22,T72)</f>
        <v>0</v>
      </c>
      <c r="BH72" s="45">
        <f>IF(U72&gt;'Costes máximos'!$D$22,'Costes máximos'!$D$22,U72)</f>
        <v>0</v>
      </c>
    </row>
    <row r="73" spans="2:60" outlineLevel="1" x14ac:dyDescent="0.25">
      <c r="B73" s="63"/>
      <c r="C73" s="64"/>
      <c r="D73" s="64"/>
      <c r="E73" s="64"/>
      <c r="F73" s="95">
        <f>IFERROR(INDEX('1. Paquetes y Tareas'!$F$16:$F$84,MATCH(BC73,'1. Paquetes y Tareas'!$E$16:$E$84,0)),0)</f>
        <v>0</v>
      </c>
      <c r="G73" s="50"/>
      <c r="H73" s="96">
        <f>IF($C$48="Investigación industrial",IFERROR(INDEX('3. Gasto Total '!$G$25:$G$43,MATCH(G73,'3. Gasto Total '!$B$25:$B$43,0)),""),IFERROR(INDEX('3. Gasto Total '!$H$25:$H$43,MATCH(G73,'3. Gasto Total '!$B$25:$B$43,0)),))</f>
        <v>0</v>
      </c>
      <c r="I73" s="40"/>
      <c r="J73" s="40"/>
      <c r="K73" s="40"/>
      <c r="L73" s="40"/>
      <c r="M73" s="40"/>
      <c r="N73" s="40"/>
      <c r="O73" s="40"/>
      <c r="P73" s="95">
        <f t="shared" si="27"/>
        <v>0</v>
      </c>
      <c r="Q73" s="43"/>
      <c r="R73" s="43"/>
      <c r="S73" s="43"/>
      <c r="T73" s="44"/>
      <c r="U73" s="44"/>
      <c r="V73" s="97">
        <f t="shared" si="28"/>
        <v>0</v>
      </c>
      <c r="W73" s="97">
        <f t="shared" si="29"/>
        <v>0</v>
      </c>
      <c r="X73" s="97">
        <f t="shared" si="30"/>
        <v>0</v>
      </c>
      <c r="Y73" s="113"/>
      <c r="Z73" s="44"/>
      <c r="AA73" s="53"/>
      <c r="AB73" s="53"/>
      <c r="AC73" s="97">
        <f t="shared" si="31"/>
        <v>0</v>
      </c>
      <c r="AD73" s="113"/>
      <c r="AE73" s="46"/>
      <c r="AF73" s="46"/>
      <c r="AG73" s="46"/>
      <c r="AH73" s="97">
        <f t="shared" si="32"/>
        <v>0</v>
      </c>
      <c r="AI73" s="113"/>
      <c r="AJ73" s="46"/>
      <c r="AK73" s="54"/>
      <c r="AL73" s="53"/>
      <c r="AM73" s="97">
        <f t="shared" si="33"/>
        <v>0</v>
      </c>
      <c r="AN73" s="113"/>
      <c r="AO73" s="46"/>
      <c r="AP73" s="54"/>
      <c r="AQ73" s="53"/>
      <c r="AR73" s="97">
        <f t="shared" si="34"/>
        <v>0</v>
      </c>
      <c r="AS73" s="97">
        <f t="shared" si="35"/>
        <v>0</v>
      </c>
      <c r="AT73" s="97">
        <f t="shared" si="36"/>
        <v>0</v>
      </c>
      <c r="AU73" s="97">
        <f t="shared" si="37"/>
        <v>0</v>
      </c>
      <c r="AV73" s="113"/>
      <c r="AW73" s="46"/>
      <c r="AX73" s="46"/>
      <c r="AY73" s="97">
        <f t="shared" si="38"/>
        <v>0</v>
      </c>
      <c r="BC73" s="56" t="str">
        <f t="shared" si="39"/>
        <v/>
      </c>
      <c r="BD73" s="45">
        <f>IF(Q73&gt;'Costes máximos'!$D$22,'Costes máximos'!$D$22,Q73)</f>
        <v>0</v>
      </c>
      <c r="BE73" s="45">
        <f>IF(R73&gt;'Costes máximos'!$D$22,'Costes máximos'!$D$22,R73)</f>
        <v>0</v>
      </c>
      <c r="BF73" s="45">
        <f>IF(S73&gt;'Costes máximos'!$D$22,'Costes máximos'!$D$22,S73)</f>
        <v>0</v>
      </c>
      <c r="BG73" s="45">
        <f>IF(T73&gt;'Costes máximos'!$D$22,'Costes máximos'!$D$22,T73)</f>
        <v>0</v>
      </c>
      <c r="BH73" s="45">
        <f>IF(U73&gt;'Costes máximos'!$D$22,'Costes máximos'!$D$22,U73)</f>
        <v>0</v>
      </c>
    </row>
    <row r="74" spans="2:60" outlineLevel="1" x14ac:dyDescent="0.25">
      <c r="B74" s="63"/>
      <c r="C74" s="64"/>
      <c r="D74" s="64"/>
      <c r="E74" s="64"/>
      <c r="F74" s="95">
        <f>IFERROR(INDEX('1. Paquetes y Tareas'!$F$16:$F$84,MATCH(BC74,'1. Paquetes y Tareas'!$E$16:$E$84,0)),0)</f>
        <v>0</v>
      </c>
      <c r="G74" s="50"/>
      <c r="H74" s="96">
        <f>IF($C$48="Investigación industrial",IFERROR(INDEX('3. Gasto Total '!$G$25:$G$43,MATCH(G74,'3. Gasto Total '!$B$25:$B$43,0)),""),IFERROR(INDEX('3. Gasto Total '!$H$25:$H$43,MATCH(G74,'3. Gasto Total '!$B$25:$B$43,0)),))</f>
        <v>0</v>
      </c>
      <c r="I74" s="40"/>
      <c r="J74" s="40"/>
      <c r="K74" s="40"/>
      <c r="L74" s="40"/>
      <c r="M74" s="40"/>
      <c r="N74" s="40"/>
      <c r="O74" s="40"/>
      <c r="P74" s="95">
        <f t="shared" si="27"/>
        <v>0</v>
      </c>
      <c r="Q74" s="43"/>
      <c r="R74" s="43"/>
      <c r="S74" s="43"/>
      <c r="T74" s="44"/>
      <c r="U74" s="44"/>
      <c r="V74" s="97">
        <f t="shared" si="28"/>
        <v>0</v>
      </c>
      <c r="W74" s="97">
        <f t="shared" si="29"/>
        <v>0</v>
      </c>
      <c r="X74" s="97">
        <f t="shared" si="30"/>
        <v>0</v>
      </c>
      <c r="Y74" s="113"/>
      <c r="Z74" s="44"/>
      <c r="AA74" s="53"/>
      <c r="AB74" s="53"/>
      <c r="AC74" s="97">
        <f t="shared" si="31"/>
        <v>0</v>
      </c>
      <c r="AD74" s="113"/>
      <c r="AE74" s="46"/>
      <c r="AF74" s="46"/>
      <c r="AG74" s="46"/>
      <c r="AH74" s="97">
        <f t="shared" si="32"/>
        <v>0</v>
      </c>
      <c r="AI74" s="113"/>
      <c r="AJ74" s="46"/>
      <c r="AK74" s="54"/>
      <c r="AL74" s="53"/>
      <c r="AM74" s="97">
        <f t="shared" si="33"/>
        <v>0</v>
      </c>
      <c r="AN74" s="113"/>
      <c r="AO74" s="46"/>
      <c r="AP74" s="54"/>
      <c r="AQ74" s="53"/>
      <c r="AR74" s="97">
        <f t="shared" si="34"/>
        <v>0</v>
      </c>
      <c r="AS74" s="97">
        <f t="shared" si="35"/>
        <v>0</v>
      </c>
      <c r="AT74" s="97">
        <f t="shared" si="36"/>
        <v>0</v>
      </c>
      <c r="AU74" s="97">
        <f t="shared" si="37"/>
        <v>0</v>
      </c>
      <c r="AV74" s="113"/>
      <c r="AW74" s="46"/>
      <c r="AX74" s="46"/>
      <c r="AY74" s="97">
        <f t="shared" si="38"/>
        <v>0</v>
      </c>
      <c r="BC74" s="56" t="str">
        <f t="shared" si="39"/>
        <v/>
      </c>
      <c r="BD74" s="45">
        <f>IF(Q74&gt;'Costes máximos'!$D$22,'Costes máximos'!$D$22,Q74)</f>
        <v>0</v>
      </c>
      <c r="BE74" s="45">
        <f>IF(R74&gt;'Costes máximos'!$D$22,'Costes máximos'!$D$22,R74)</f>
        <v>0</v>
      </c>
      <c r="BF74" s="45">
        <f>IF(S74&gt;'Costes máximos'!$D$22,'Costes máximos'!$D$22,S74)</f>
        <v>0</v>
      </c>
      <c r="BG74" s="45">
        <f>IF(T74&gt;'Costes máximos'!$D$22,'Costes máximos'!$D$22,T74)</f>
        <v>0</v>
      </c>
      <c r="BH74" s="45">
        <f>IF(U74&gt;'Costes máximos'!$D$22,'Costes máximos'!$D$22,U74)</f>
        <v>0</v>
      </c>
    </row>
    <row r="75" spans="2:60" outlineLevel="1" x14ac:dyDescent="0.25">
      <c r="B75" s="63"/>
      <c r="C75" s="64"/>
      <c r="D75" s="64"/>
      <c r="E75" s="64"/>
      <c r="F75" s="95">
        <f>IFERROR(INDEX('1. Paquetes y Tareas'!$F$16:$F$84,MATCH(BC75,'1. Paquetes y Tareas'!$E$16:$E$84,0)),0)</f>
        <v>0</v>
      </c>
      <c r="G75" s="50"/>
      <c r="H75" s="96">
        <f>IF($C$48="Investigación industrial",IFERROR(INDEX('3. Gasto Total '!$G$25:$G$43,MATCH(G75,'3. Gasto Total '!$B$25:$B$43,0)),""),IFERROR(INDEX('3. Gasto Total '!$H$25:$H$43,MATCH(G75,'3. Gasto Total '!$B$25:$B$43,0)),))</f>
        <v>0</v>
      </c>
      <c r="I75" s="40"/>
      <c r="J75" s="40"/>
      <c r="K75" s="40"/>
      <c r="L75" s="40"/>
      <c r="M75" s="40"/>
      <c r="N75" s="40"/>
      <c r="O75" s="40"/>
      <c r="P75" s="95">
        <f t="shared" si="27"/>
        <v>0</v>
      </c>
      <c r="Q75" s="43"/>
      <c r="R75" s="43"/>
      <c r="S75" s="43"/>
      <c r="T75" s="44"/>
      <c r="U75" s="44"/>
      <c r="V75" s="97">
        <f t="shared" si="28"/>
        <v>0</v>
      </c>
      <c r="W75" s="97">
        <f t="shared" si="29"/>
        <v>0</v>
      </c>
      <c r="X75" s="97">
        <f t="shared" si="30"/>
        <v>0</v>
      </c>
      <c r="Y75" s="113"/>
      <c r="Z75" s="44"/>
      <c r="AA75" s="53"/>
      <c r="AB75" s="53"/>
      <c r="AC75" s="97">
        <f t="shared" si="31"/>
        <v>0</v>
      </c>
      <c r="AD75" s="113"/>
      <c r="AE75" s="46"/>
      <c r="AF75" s="46"/>
      <c r="AG75" s="46"/>
      <c r="AH75" s="97">
        <f t="shared" si="32"/>
        <v>0</v>
      </c>
      <c r="AI75" s="113"/>
      <c r="AJ75" s="46"/>
      <c r="AK75" s="54"/>
      <c r="AL75" s="53"/>
      <c r="AM75" s="97">
        <f t="shared" si="33"/>
        <v>0</v>
      </c>
      <c r="AN75" s="113"/>
      <c r="AO75" s="46"/>
      <c r="AP75" s="54"/>
      <c r="AQ75" s="53"/>
      <c r="AR75" s="97">
        <f t="shared" si="34"/>
        <v>0</v>
      </c>
      <c r="AS75" s="97">
        <f t="shared" si="35"/>
        <v>0</v>
      </c>
      <c r="AT75" s="97">
        <f t="shared" si="36"/>
        <v>0</v>
      </c>
      <c r="AU75" s="97">
        <f t="shared" si="37"/>
        <v>0</v>
      </c>
      <c r="AV75" s="113"/>
      <c r="AW75" s="46"/>
      <c r="AX75" s="46"/>
      <c r="AY75" s="97">
        <f t="shared" si="38"/>
        <v>0</v>
      </c>
      <c r="BC75" s="56" t="str">
        <f t="shared" si="39"/>
        <v/>
      </c>
      <c r="BD75" s="45">
        <f>IF(Q75&gt;'Costes máximos'!$D$22,'Costes máximos'!$D$22,Q75)</f>
        <v>0</v>
      </c>
      <c r="BE75" s="45">
        <f>IF(R75&gt;'Costes máximos'!$D$22,'Costes máximos'!$D$22,R75)</f>
        <v>0</v>
      </c>
      <c r="BF75" s="45">
        <f>IF(S75&gt;'Costes máximos'!$D$22,'Costes máximos'!$D$22,S75)</f>
        <v>0</v>
      </c>
      <c r="BG75" s="45">
        <f>IF(T75&gt;'Costes máximos'!$D$22,'Costes máximos'!$D$22,T75)</f>
        <v>0</v>
      </c>
      <c r="BH75" s="45">
        <f>IF(U75&gt;'Costes máximos'!$D$22,'Costes máximos'!$D$22,U75)</f>
        <v>0</v>
      </c>
    </row>
    <row r="76" spans="2:60" outlineLevel="1" x14ac:dyDescent="0.25">
      <c r="B76" s="63"/>
      <c r="C76" s="64"/>
      <c r="D76" s="64"/>
      <c r="E76" s="64"/>
      <c r="F76" s="95">
        <f>IFERROR(INDEX('1. Paquetes y Tareas'!$F$16:$F$84,MATCH(BC76,'1. Paquetes y Tareas'!$E$16:$E$84,0)),0)</f>
        <v>0</v>
      </c>
      <c r="G76" s="50"/>
      <c r="H76" s="96">
        <f>IF($C$48="Investigación industrial",IFERROR(INDEX('3. Gasto Total '!$G$25:$G$43,MATCH(G76,'3. Gasto Total '!$B$25:$B$43,0)),""),IFERROR(INDEX('3. Gasto Total '!$H$25:$H$43,MATCH(G76,'3. Gasto Total '!$B$25:$B$43,0)),))</f>
        <v>0</v>
      </c>
      <c r="I76" s="40"/>
      <c r="J76" s="40"/>
      <c r="K76" s="40"/>
      <c r="L76" s="40"/>
      <c r="M76" s="40"/>
      <c r="N76" s="40"/>
      <c r="O76" s="40"/>
      <c r="P76" s="95">
        <f t="shared" si="27"/>
        <v>0</v>
      </c>
      <c r="Q76" s="43"/>
      <c r="R76" s="43"/>
      <c r="S76" s="43"/>
      <c r="T76" s="44"/>
      <c r="U76" s="44"/>
      <c r="V76" s="97">
        <f t="shared" si="28"/>
        <v>0</v>
      </c>
      <c r="W76" s="97">
        <f t="shared" si="29"/>
        <v>0</v>
      </c>
      <c r="X76" s="97">
        <f t="shared" si="30"/>
        <v>0</v>
      </c>
      <c r="Y76" s="113"/>
      <c r="Z76" s="44"/>
      <c r="AA76" s="53"/>
      <c r="AB76" s="53"/>
      <c r="AC76" s="97">
        <f t="shared" si="31"/>
        <v>0</v>
      </c>
      <c r="AD76" s="113"/>
      <c r="AE76" s="46"/>
      <c r="AF76" s="46"/>
      <c r="AG76" s="46"/>
      <c r="AH76" s="97">
        <f t="shared" si="32"/>
        <v>0</v>
      </c>
      <c r="AI76" s="113"/>
      <c r="AJ76" s="46"/>
      <c r="AK76" s="54"/>
      <c r="AL76" s="53"/>
      <c r="AM76" s="97">
        <f t="shared" si="33"/>
        <v>0</v>
      </c>
      <c r="AN76" s="113"/>
      <c r="AO76" s="46"/>
      <c r="AP76" s="54"/>
      <c r="AQ76" s="53"/>
      <c r="AR76" s="97">
        <f t="shared" si="34"/>
        <v>0</v>
      </c>
      <c r="AS76" s="97">
        <f t="shared" si="35"/>
        <v>0</v>
      </c>
      <c r="AT76" s="97">
        <f t="shared" si="36"/>
        <v>0</v>
      </c>
      <c r="AU76" s="97">
        <f t="shared" si="37"/>
        <v>0</v>
      </c>
      <c r="AV76" s="113"/>
      <c r="AW76" s="46"/>
      <c r="AX76" s="46"/>
      <c r="AY76" s="97">
        <f t="shared" si="38"/>
        <v>0</v>
      </c>
      <c r="BC76" s="56" t="str">
        <f t="shared" si="39"/>
        <v/>
      </c>
      <c r="BD76" s="45">
        <f>IF(Q76&gt;'Costes máximos'!$D$22,'Costes máximos'!$D$22,Q76)</f>
        <v>0</v>
      </c>
      <c r="BE76" s="45">
        <f>IF(R76&gt;'Costes máximos'!$D$22,'Costes máximos'!$D$22,R76)</f>
        <v>0</v>
      </c>
      <c r="BF76" s="45">
        <f>IF(S76&gt;'Costes máximos'!$D$22,'Costes máximos'!$D$22,S76)</f>
        <v>0</v>
      </c>
      <c r="BG76" s="45">
        <f>IF(T76&gt;'Costes máximos'!$D$22,'Costes máximos'!$D$22,T76)</f>
        <v>0</v>
      </c>
      <c r="BH76" s="45">
        <f>IF(U76&gt;'Costes máximos'!$D$22,'Costes máximos'!$D$22,U76)</f>
        <v>0</v>
      </c>
    </row>
    <row r="77" spans="2:60" outlineLevel="1" x14ac:dyDescent="0.25">
      <c r="B77" s="63"/>
      <c r="C77" s="64"/>
      <c r="D77" s="64"/>
      <c r="E77" s="64"/>
      <c r="F77" s="95">
        <f>IFERROR(INDEX('1. Paquetes y Tareas'!$F$16:$F$84,MATCH(BC77,'1. Paquetes y Tareas'!$E$16:$E$84,0)),0)</f>
        <v>0</v>
      </c>
      <c r="G77" s="50"/>
      <c r="H77" s="96">
        <f>IF($C$48="Investigación industrial",IFERROR(INDEX('3. Gasto Total '!$G$25:$G$43,MATCH(G77,'3. Gasto Total '!$B$25:$B$43,0)),""),IFERROR(INDEX('3. Gasto Total '!$H$25:$H$43,MATCH(G77,'3. Gasto Total '!$B$25:$B$43,0)),))</f>
        <v>0</v>
      </c>
      <c r="I77" s="40"/>
      <c r="J77" s="40"/>
      <c r="K77" s="40"/>
      <c r="L77" s="40"/>
      <c r="M77" s="40"/>
      <c r="N77" s="40"/>
      <c r="O77" s="40"/>
      <c r="P77" s="95">
        <f t="shared" si="27"/>
        <v>0</v>
      </c>
      <c r="Q77" s="43"/>
      <c r="R77" s="43"/>
      <c r="S77" s="43"/>
      <c r="T77" s="44"/>
      <c r="U77" s="44"/>
      <c r="V77" s="97">
        <f t="shared" si="28"/>
        <v>0</v>
      </c>
      <c r="W77" s="97">
        <f t="shared" si="29"/>
        <v>0</v>
      </c>
      <c r="X77" s="97">
        <f t="shared" si="30"/>
        <v>0</v>
      </c>
      <c r="Y77" s="113"/>
      <c r="Z77" s="44"/>
      <c r="AA77" s="53"/>
      <c r="AB77" s="53"/>
      <c r="AC77" s="97">
        <f t="shared" si="31"/>
        <v>0</v>
      </c>
      <c r="AD77" s="113"/>
      <c r="AE77" s="46"/>
      <c r="AF77" s="46"/>
      <c r="AG77" s="46"/>
      <c r="AH77" s="97">
        <f t="shared" si="32"/>
        <v>0</v>
      </c>
      <c r="AI77" s="113"/>
      <c r="AJ77" s="46"/>
      <c r="AK77" s="54"/>
      <c r="AL77" s="53"/>
      <c r="AM77" s="97">
        <f t="shared" si="33"/>
        <v>0</v>
      </c>
      <c r="AN77" s="113"/>
      <c r="AO77" s="46"/>
      <c r="AP77" s="54"/>
      <c r="AQ77" s="53"/>
      <c r="AR77" s="97">
        <f t="shared" si="34"/>
        <v>0</v>
      </c>
      <c r="AS77" s="97">
        <f t="shared" si="35"/>
        <v>0</v>
      </c>
      <c r="AT77" s="97">
        <f t="shared" si="36"/>
        <v>0</v>
      </c>
      <c r="AU77" s="97">
        <f t="shared" si="37"/>
        <v>0</v>
      </c>
      <c r="AV77" s="113"/>
      <c r="AW77" s="46"/>
      <c r="AX77" s="46"/>
      <c r="AY77" s="97">
        <f t="shared" si="38"/>
        <v>0</v>
      </c>
      <c r="BC77" s="56" t="str">
        <f t="shared" si="39"/>
        <v/>
      </c>
      <c r="BD77" s="45">
        <f>IF(Q77&gt;'Costes máximos'!$D$22,'Costes máximos'!$D$22,Q77)</f>
        <v>0</v>
      </c>
      <c r="BE77" s="45">
        <f>IF(R77&gt;'Costes máximos'!$D$22,'Costes máximos'!$D$22,R77)</f>
        <v>0</v>
      </c>
      <c r="BF77" s="45">
        <f>IF(S77&gt;'Costes máximos'!$D$22,'Costes máximos'!$D$22,S77)</f>
        <v>0</v>
      </c>
      <c r="BG77" s="45">
        <f>IF(T77&gt;'Costes máximos'!$D$22,'Costes máximos'!$D$22,T77)</f>
        <v>0</v>
      </c>
      <c r="BH77" s="45">
        <f>IF(U77&gt;'Costes máximos'!$D$22,'Costes máximos'!$D$22,U77)</f>
        <v>0</v>
      </c>
    </row>
    <row r="78" spans="2:60" outlineLevel="1" x14ac:dyDescent="0.25">
      <c r="B78" s="63"/>
      <c r="C78" s="64"/>
      <c r="D78" s="64"/>
      <c r="E78" s="64"/>
      <c r="F78" s="95">
        <f>IFERROR(INDEX('1. Paquetes y Tareas'!$F$16:$F$84,MATCH(BC78,'1. Paquetes y Tareas'!$E$16:$E$84,0)),0)</f>
        <v>0</v>
      </c>
      <c r="G78" s="50"/>
      <c r="H78" s="96">
        <f>IF($C$48="Investigación industrial",IFERROR(INDEX('3. Gasto Total '!$G$25:$G$43,MATCH(G78,'3. Gasto Total '!$B$25:$B$43,0)),""),IFERROR(INDEX('3. Gasto Total '!$H$25:$H$43,MATCH(G78,'3. Gasto Total '!$B$25:$B$43,0)),))</f>
        <v>0</v>
      </c>
      <c r="I78" s="40"/>
      <c r="J78" s="40"/>
      <c r="K78" s="40"/>
      <c r="L78" s="40"/>
      <c r="M78" s="40"/>
      <c r="N78" s="40"/>
      <c r="O78" s="40"/>
      <c r="P78" s="95">
        <f t="shared" si="27"/>
        <v>0</v>
      </c>
      <c r="Q78" s="43"/>
      <c r="R78" s="43"/>
      <c r="S78" s="43"/>
      <c r="T78" s="44"/>
      <c r="U78" s="44"/>
      <c r="V78" s="97">
        <f t="shared" si="28"/>
        <v>0</v>
      </c>
      <c r="W78" s="97">
        <f t="shared" si="29"/>
        <v>0</v>
      </c>
      <c r="X78" s="97">
        <f t="shared" si="30"/>
        <v>0</v>
      </c>
      <c r="Y78" s="113"/>
      <c r="Z78" s="44"/>
      <c r="AA78" s="53"/>
      <c r="AB78" s="53"/>
      <c r="AC78" s="97">
        <f t="shared" si="31"/>
        <v>0</v>
      </c>
      <c r="AD78" s="113"/>
      <c r="AE78" s="46"/>
      <c r="AF78" s="46"/>
      <c r="AG78" s="46"/>
      <c r="AH78" s="97">
        <f t="shared" si="32"/>
        <v>0</v>
      </c>
      <c r="AI78" s="113"/>
      <c r="AJ78" s="46"/>
      <c r="AK78" s="54"/>
      <c r="AL78" s="53"/>
      <c r="AM78" s="97">
        <f t="shared" si="33"/>
        <v>0</v>
      </c>
      <c r="AN78" s="113"/>
      <c r="AO78" s="46"/>
      <c r="AP78" s="54"/>
      <c r="AQ78" s="53"/>
      <c r="AR78" s="97">
        <f t="shared" si="34"/>
        <v>0</v>
      </c>
      <c r="AS78" s="97">
        <f t="shared" si="35"/>
        <v>0</v>
      </c>
      <c r="AT78" s="97">
        <f t="shared" si="36"/>
        <v>0</v>
      </c>
      <c r="AU78" s="97">
        <f t="shared" si="37"/>
        <v>0</v>
      </c>
      <c r="AV78" s="113"/>
      <c r="AW78" s="46"/>
      <c r="AX78" s="46"/>
      <c r="AY78" s="97">
        <f t="shared" si="38"/>
        <v>0</v>
      </c>
      <c r="BC78" s="56" t="str">
        <f t="shared" si="39"/>
        <v/>
      </c>
      <c r="BD78" s="45">
        <f>IF(Q78&gt;'Costes máximos'!$D$22,'Costes máximos'!$D$22,Q78)</f>
        <v>0</v>
      </c>
      <c r="BE78" s="45">
        <f>IF(R78&gt;'Costes máximos'!$D$22,'Costes máximos'!$D$22,R78)</f>
        <v>0</v>
      </c>
      <c r="BF78" s="45">
        <f>IF(S78&gt;'Costes máximos'!$D$22,'Costes máximos'!$D$22,S78)</f>
        <v>0</v>
      </c>
      <c r="BG78" s="45">
        <f>IF(T78&gt;'Costes máximos'!$D$22,'Costes máximos'!$D$22,T78)</f>
        <v>0</v>
      </c>
      <c r="BH78" s="45">
        <f>IF(U78&gt;'Costes máximos'!$D$22,'Costes máximos'!$D$22,U78)</f>
        <v>0</v>
      </c>
    </row>
    <row r="79" spans="2:60" outlineLevel="1" x14ac:dyDescent="0.25">
      <c r="B79" s="63"/>
      <c r="C79" s="64"/>
      <c r="D79" s="64"/>
      <c r="E79" s="64"/>
      <c r="F79" s="95">
        <f>IFERROR(INDEX('1. Paquetes y Tareas'!$F$16:$F$84,MATCH(BC79,'1. Paquetes y Tareas'!$E$16:$E$84,0)),0)</f>
        <v>0</v>
      </c>
      <c r="G79" s="50"/>
      <c r="H79" s="96">
        <f>IF($C$48="Investigación industrial",IFERROR(INDEX('3. Gasto Total '!$G$25:$G$43,MATCH(G79,'3. Gasto Total '!$B$25:$B$43,0)),""),IFERROR(INDEX('3. Gasto Total '!$H$25:$H$43,MATCH(G79,'3. Gasto Total '!$B$25:$B$43,0)),))</f>
        <v>0</v>
      </c>
      <c r="I79" s="40"/>
      <c r="J79" s="40"/>
      <c r="K79" s="40"/>
      <c r="L79" s="40"/>
      <c r="M79" s="40"/>
      <c r="N79" s="40"/>
      <c r="O79" s="40"/>
      <c r="P79" s="95">
        <f t="shared" si="27"/>
        <v>0</v>
      </c>
      <c r="Q79" s="43"/>
      <c r="R79" s="43"/>
      <c r="S79" s="43"/>
      <c r="T79" s="44"/>
      <c r="U79" s="44"/>
      <c r="V79" s="97">
        <f t="shared" si="28"/>
        <v>0</v>
      </c>
      <c r="W79" s="97">
        <f t="shared" si="29"/>
        <v>0</v>
      </c>
      <c r="X79" s="97">
        <f t="shared" si="30"/>
        <v>0</v>
      </c>
      <c r="Y79" s="113"/>
      <c r="Z79" s="44"/>
      <c r="AA79" s="53"/>
      <c r="AB79" s="53"/>
      <c r="AC79" s="97">
        <f t="shared" si="31"/>
        <v>0</v>
      </c>
      <c r="AD79" s="113"/>
      <c r="AE79" s="46"/>
      <c r="AF79" s="46"/>
      <c r="AG79" s="46"/>
      <c r="AH79" s="97">
        <f t="shared" si="32"/>
        <v>0</v>
      </c>
      <c r="AI79" s="113"/>
      <c r="AJ79" s="46"/>
      <c r="AK79" s="54"/>
      <c r="AL79" s="53"/>
      <c r="AM79" s="97">
        <f t="shared" si="33"/>
        <v>0</v>
      </c>
      <c r="AN79" s="113"/>
      <c r="AO79" s="46"/>
      <c r="AP79" s="54"/>
      <c r="AQ79" s="53"/>
      <c r="AR79" s="97">
        <f t="shared" si="34"/>
        <v>0</v>
      </c>
      <c r="AS79" s="97">
        <f t="shared" si="35"/>
        <v>0</v>
      </c>
      <c r="AT79" s="97">
        <f t="shared" si="36"/>
        <v>0</v>
      </c>
      <c r="AU79" s="97">
        <f t="shared" si="37"/>
        <v>0</v>
      </c>
      <c r="AV79" s="113"/>
      <c r="AW79" s="46"/>
      <c r="AX79" s="46"/>
      <c r="AY79" s="97">
        <f t="shared" si="38"/>
        <v>0</v>
      </c>
      <c r="BC79" s="56" t="str">
        <f t="shared" si="39"/>
        <v/>
      </c>
      <c r="BD79" s="45">
        <f>IF(Q79&gt;'Costes máximos'!$D$22,'Costes máximos'!$D$22,Q79)</f>
        <v>0</v>
      </c>
      <c r="BE79" s="45">
        <f>IF(R79&gt;'Costes máximos'!$D$22,'Costes máximos'!$D$22,R79)</f>
        <v>0</v>
      </c>
      <c r="BF79" s="45">
        <f>IF(S79&gt;'Costes máximos'!$D$22,'Costes máximos'!$D$22,S79)</f>
        <v>0</v>
      </c>
      <c r="BG79" s="45">
        <f>IF(T79&gt;'Costes máximos'!$D$22,'Costes máximos'!$D$22,T79)</f>
        <v>0</v>
      </c>
      <c r="BH79" s="45">
        <f>IF(U79&gt;'Costes máximos'!$D$22,'Costes máximos'!$D$22,U79)</f>
        <v>0</v>
      </c>
    </row>
    <row r="80" spans="2:60" outlineLevel="1" x14ac:dyDescent="0.25">
      <c r="B80" s="63"/>
      <c r="C80" s="64"/>
      <c r="D80" s="64"/>
      <c r="E80" s="64"/>
      <c r="F80" s="95">
        <f>IFERROR(INDEX('1. Paquetes y Tareas'!$F$16:$F$84,MATCH(BC80,'1. Paquetes y Tareas'!$E$16:$E$84,0)),0)</f>
        <v>0</v>
      </c>
      <c r="G80" s="50"/>
      <c r="H80" s="96">
        <f>IF($C$48="Investigación industrial",IFERROR(INDEX('3. Gasto Total '!$G$25:$G$43,MATCH(G80,'3. Gasto Total '!$B$25:$B$43,0)),""),IFERROR(INDEX('3. Gasto Total '!$H$25:$H$43,MATCH(G80,'3. Gasto Total '!$B$25:$B$43,0)),))</f>
        <v>0</v>
      </c>
      <c r="I80" s="40"/>
      <c r="J80" s="40"/>
      <c r="K80" s="40"/>
      <c r="L80" s="40"/>
      <c r="M80" s="40"/>
      <c r="N80" s="40"/>
      <c r="O80" s="40"/>
      <c r="P80" s="95">
        <f t="shared" si="27"/>
        <v>0</v>
      </c>
      <c r="Q80" s="43"/>
      <c r="R80" s="43"/>
      <c r="S80" s="43"/>
      <c r="T80" s="44"/>
      <c r="U80" s="44"/>
      <c r="V80" s="97">
        <f t="shared" si="28"/>
        <v>0</v>
      </c>
      <c r="W80" s="97">
        <f t="shared" si="29"/>
        <v>0</v>
      </c>
      <c r="X80" s="97">
        <f t="shared" si="30"/>
        <v>0</v>
      </c>
      <c r="Y80" s="113"/>
      <c r="Z80" s="44"/>
      <c r="AA80" s="53"/>
      <c r="AB80" s="53"/>
      <c r="AC80" s="97">
        <f t="shared" si="31"/>
        <v>0</v>
      </c>
      <c r="AD80" s="113"/>
      <c r="AE80" s="46"/>
      <c r="AF80" s="46"/>
      <c r="AG80" s="46"/>
      <c r="AH80" s="97">
        <f t="shared" si="32"/>
        <v>0</v>
      </c>
      <c r="AI80" s="113"/>
      <c r="AJ80" s="46"/>
      <c r="AK80" s="54"/>
      <c r="AL80" s="53"/>
      <c r="AM80" s="97">
        <f t="shared" si="33"/>
        <v>0</v>
      </c>
      <c r="AN80" s="113"/>
      <c r="AO80" s="46"/>
      <c r="AP80" s="54"/>
      <c r="AQ80" s="53"/>
      <c r="AR80" s="97">
        <f t="shared" si="34"/>
        <v>0</v>
      </c>
      <c r="AS80" s="97">
        <f t="shared" si="35"/>
        <v>0</v>
      </c>
      <c r="AT80" s="97">
        <f t="shared" si="36"/>
        <v>0</v>
      </c>
      <c r="AU80" s="97">
        <f t="shared" si="37"/>
        <v>0</v>
      </c>
      <c r="AV80" s="113"/>
      <c r="AW80" s="46"/>
      <c r="AX80" s="46"/>
      <c r="AY80" s="97">
        <f t="shared" si="38"/>
        <v>0</v>
      </c>
      <c r="BC80" s="56" t="str">
        <f t="shared" si="39"/>
        <v/>
      </c>
      <c r="BD80" s="45">
        <f>IF(Q80&gt;'Costes máximos'!$D$22,'Costes máximos'!$D$22,Q80)</f>
        <v>0</v>
      </c>
      <c r="BE80" s="45">
        <f>IF(R80&gt;'Costes máximos'!$D$22,'Costes máximos'!$D$22,R80)</f>
        <v>0</v>
      </c>
      <c r="BF80" s="45">
        <f>IF(S80&gt;'Costes máximos'!$D$22,'Costes máximos'!$D$22,S80)</f>
        <v>0</v>
      </c>
      <c r="BG80" s="45">
        <f>IF(T80&gt;'Costes máximos'!$D$22,'Costes máximos'!$D$22,T80)</f>
        <v>0</v>
      </c>
      <c r="BH80" s="45">
        <f>IF(U80&gt;'Costes máximos'!$D$22,'Costes máximos'!$D$22,U80)</f>
        <v>0</v>
      </c>
    </row>
    <row r="81" spans="2:60" outlineLevel="1" x14ac:dyDescent="0.25">
      <c r="B81" s="63"/>
      <c r="C81" s="64"/>
      <c r="D81" s="64"/>
      <c r="E81" s="64"/>
      <c r="F81" s="95">
        <f>IFERROR(INDEX('1. Paquetes y Tareas'!$F$16:$F$84,MATCH(BC81,'1. Paquetes y Tareas'!$E$16:$E$84,0)),0)</f>
        <v>0</v>
      </c>
      <c r="G81" s="50"/>
      <c r="H81" s="96">
        <f>IF($C$48="Investigación industrial",IFERROR(INDEX('3. Gasto Total '!$G$25:$G$43,MATCH(G81,'3. Gasto Total '!$B$25:$B$43,0)),""),IFERROR(INDEX('3. Gasto Total '!$H$25:$H$43,MATCH(G81,'3. Gasto Total '!$B$25:$B$43,0)),))</f>
        <v>0</v>
      </c>
      <c r="I81" s="40"/>
      <c r="J81" s="40"/>
      <c r="K81" s="40"/>
      <c r="L81" s="40"/>
      <c r="M81" s="40"/>
      <c r="N81" s="40"/>
      <c r="O81" s="40"/>
      <c r="P81" s="95">
        <f t="shared" si="27"/>
        <v>0</v>
      </c>
      <c r="Q81" s="43"/>
      <c r="R81" s="43"/>
      <c r="S81" s="43"/>
      <c r="T81" s="44"/>
      <c r="U81" s="44"/>
      <c r="V81" s="97">
        <f t="shared" si="28"/>
        <v>0</v>
      </c>
      <c r="W81" s="97">
        <f t="shared" si="29"/>
        <v>0</v>
      </c>
      <c r="X81" s="97">
        <f t="shared" si="30"/>
        <v>0</v>
      </c>
      <c r="Y81" s="113"/>
      <c r="Z81" s="44"/>
      <c r="AA81" s="53"/>
      <c r="AB81" s="53"/>
      <c r="AC81" s="97">
        <f t="shared" si="31"/>
        <v>0</v>
      </c>
      <c r="AD81" s="113"/>
      <c r="AE81" s="46"/>
      <c r="AF81" s="46"/>
      <c r="AG81" s="46"/>
      <c r="AH81" s="97">
        <f t="shared" si="32"/>
        <v>0</v>
      </c>
      <c r="AI81" s="113"/>
      <c r="AJ81" s="46"/>
      <c r="AK81" s="54"/>
      <c r="AL81" s="53"/>
      <c r="AM81" s="97">
        <f t="shared" si="33"/>
        <v>0</v>
      </c>
      <c r="AN81" s="113"/>
      <c r="AO81" s="46"/>
      <c r="AP81" s="54"/>
      <c r="AQ81" s="53"/>
      <c r="AR81" s="97">
        <f t="shared" si="34"/>
        <v>0</v>
      </c>
      <c r="AS81" s="97">
        <f t="shared" si="35"/>
        <v>0</v>
      </c>
      <c r="AT81" s="97">
        <f t="shared" si="36"/>
        <v>0</v>
      </c>
      <c r="AU81" s="97">
        <f t="shared" si="37"/>
        <v>0</v>
      </c>
      <c r="AV81" s="113"/>
      <c r="AW81" s="46"/>
      <c r="AX81" s="46"/>
      <c r="AY81" s="97">
        <f t="shared" si="38"/>
        <v>0</v>
      </c>
      <c r="BC81" s="56" t="str">
        <f t="shared" si="39"/>
        <v/>
      </c>
      <c r="BD81" s="45">
        <f>IF(Q81&gt;'Costes máximos'!$D$22,'Costes máximos'!$D$22,Q81)</f>
        <v>0</v>
      </c>
      <c r="BE81" s="45">
        <f>IF(R81&gt;'Costes máximos'!$D$22,'Costes máximos'!$D$22,R81)</f>
        <v>0</v>
      </c>
      <c r="BF81" s="45">
        <f>IF(S81&gt;'Costes máximos'!$D$22,'Costes máximos'!$D$22,S81)</f>
        <v>0</v>
      </c>
      <c r="BG81" s="45">
        <f>IF(T81&gt;'Costes máximos'!$D$22,'Costes máximos'!$D$22,T81)</f>
        <v>0</v>
      </c>
      <c r="BH81" s="45">
        <f>IF(U81&gt;'Costes máximos'!$D$22,'Costes máximos'!$D$22,U81)</f>
        <v>0</v>
      </c>
    </row>
    <row r="82" spans="2:60" outlineLevel="1" x14ac:dyDescent="0.25">
      <c r="B82" s="63"/>
      <c r="C82" s="64"/>
      <c r="D82" s="64"/>
      <c r="E82" s="64"/>
      <c r="F82" s="95">
        <f>IFERROR(INDEX('1. Paquetes y Tareas'!$F$16:$F$84,MATCH(BC82,'1. Paquetes y Tareas'!$E$16:$E$84,0)),0)</f>
        <v>0</v>
      </c>
      <c r="G82" s="50"/>
      <c r="H82" s="96">
        <f>IF($C$48="Investigación industrial",IFERROR(INDEX('3. Gasto Total '!$G$25:$G$43,MATCH(G82,'3. Gasto Total '!$B$25:$B$43,0)),""),IFERROR(INDEX('3. Gasto Total '!$H$25:$H$43,MATCH(G82,'3. Gasto Total '!$B$25:$B$43,0)),))</f>
        <v>0</v>
      </c>
      <c r="I82" s="40"/>
      <c r="J82" s="40"/>
      <c r="K82" s="40"/>
      <c r="L82" s="40"/>
      <c r="M82" s="40"/>
      <c r="N82" s="40"/>
      <c r="O82" s="40"/>
      <c r="P82" s="95">
        <f t="shared" si="27"/>
        <v>0</v>
      </c>
      <c r="Q82" s="43"/>
      <c r="R82" s="43"/>
      <c r="S82" s="43"/>
      <c r="T82" s="44"/>
      <c r="U82" s="44"/>
      <c r="V82" s="97">
        <f t="shared" si="28"/>
        <v>0</v>
      </c>
      <c r="W82" s="97">
        <f t="shared" si="29"/>
        <v>0</v>
      </c>
      <c r="X82" s="97">
        <f t="shared" si="30"/>
        <v>0</v>
      </c>
      <c r="Y82" s="113"/>
      <c r="Z82" s="44"/>
      <c r="AA82" s="53"/>
      <c r="AB82" s="53"/>
      <c r="AC82" s="97">
        <f t="shared" si="31"/>
        <v>0</v>
      </c>
      <c r="AD82" s="113"/>
      <c r="AE82" s="46"/>
      <c r="AF82" s="46"/>
      <c r="AG82" s="46"/>
      <c r="AH82" s="97">
        <f t="shared" si="32"/>
        <v>0</v>
      </c>
      <c r="AI82" s="113"/>
      <c r="AJ82" s="46"/>
      <c r="AK82" s="54"/>
      <c r="AL82" s="53"/>
      <c r="AM82" s="97">
        <f t="shared" si="33"/>
        <v>0</v>
      </c>
      <c r="AN82" s="113"/>
      <c r="AO82" s="46"/>
      <c r="AP82" s="54"/>
      <c r="AQ82" s="53"/>
      <c r="AR82" s="97">
        <f t="shared" si="34"/>
        <v>0</v>
      </c>
      <c r="AS82" s="97">
        <f t="shared" si="35"/>
        <v>0</v>
      </c>
      <c r="AT82" s="97">
        <f t="shared" si="36"/>
        <v>0</v>
      </c>
      <c r="AU82" s="97">
        <f t="shared" si="37"/>
        <v>0</v>
      </c>
      <c r="AV82" s="113"/>
      <c r="AW82" s="46"/>
      <c r="AX82" s="46"/>
      <c r="AY82" s="97">
        <f t="shared" si="38"/>
        <v>0</v>
      </c>
      <c r="BC82" s="56" t="str">
        <f t="shared" si="39"/>
        <v/>
      </c>
      <c r="BD82" s="45">
        <f>IF(Q82&gt;'Costes máximos'!$D$22,'Costes máximos'!$D$22,Q82)</f>
        <v>0</v>
      </c>
      <c r="BE82" s="45">
        <f>IF(R82&gt;'Costes máximos'!$D$22,'Costes máximos'!$D$22,R82)</f>
        <v>0</v>
      </c>
      <c r="BF82" s="45">
        <f>IF(S82&gt;'Costes máximos'!$D$22,'Costes máximos'!$D$22,S82)</f>
        <v>0</v>
      </c>
      <c r="BG82" s="45">
        <f>IF(T82&gt;'Costes máximos'!$D$22,'Costes máximos'!$D$22,T82)</f>
        <v>0</v>
      </c>
      <c r="BH82" s="45">
        <f>IF(U82&gt;'Costes máximos'!$D$22,'Costes máximos'!$D$22,U82)</f>
        <v>0</v>
      </c>
    </row>
    <row r="83" spans="2:60" outlineLevel="1" x14ac:dyDescent="0.25">
      <c r="B83" s="63"/>
      <c r="C83" s="64"/>
      <c r="D83" s="64"/>
      <c r="E83" s="64"/>
      <c r="F83" s="95">
        <f>IFERROR(INDEX('1. Paquetes y Tareas'!$F$16:$F$84,MATCH(BC83,'1. Paquetes y Tareas'!$E$16:$E$84,0)),0)</f>
        <v>0</v>
      </c>
      <c r="G83" s="50"/>
      <c r="H83" s="96">
        <f>IF($C$48="Investigación industrial",IFERROR(INDEX('3. Gasto Total '!$G$25:$G$43,MATCH(G83,'3. Gasto Total '!$B$25:$B$43,0)),""),IFERROR(INDEX('3. Gasto Total '!$H$25:$H$43,MATCH(G83,'3. Gasto Total '!$B$25:$B$43,0)),))</f>
        <v>0</v>
      </c>
      <c r="I83" s="40"/>
      <c r="J83" s="40"/>
      <c r="K83" s="40"/>
      <c r="L83" s="40"/>
      <c r="M83" s="40"/>
      <c r="N83" s="40"/>
      <c r="O83" s="40"/>
      <c r="P83" s="95">
        <f t="shared" si="27"/>
        <v>0</v>
      </c>
      <c r="Q83" s="43"/>
      <c r="R83" s="43"/>
      <c r="S83" s="43"/>
      <c r="T83" s="44"/>
      <c r="U83" s="44"/>
      <c r="V83" s="97">
        <f t="shared" si="28"/>
        <v>0</v>
      </c>
      <c r="W83" s="97">
        <f t="shared" si="29"/>
        <v>0</v>
      </c>
      <c r="X83" s="97">
        <f t="shared" si="30"/>
        <v>0</v>
      </c>
      <c r="Y83" s="113"/>
      <c r="Z83" s="44"/>
      <c r="AA83" s="53"/>
      <c r="AB83" s="53"/>
      <c r="AC83" s="97">
        <f t="shared" si="31"/>
        <v>0</v>
      </c>
      <c r="AD83" s="113"/>
      <c r="AE83" s="46"/>
      <c r="AF83" s="46"/>
      <c r="AG83" s="46"/>
      <c r="AH83" s="97">
        <f t="shared" si="32"/>
        <v>0</v>
      </c>
      <c r="AI83" s="113"/>
      <c r="AJ83" s="46"/>
      <c r="AK83" s="54"/>
      <c r="AL83" s="53"/>
      <c r="AM83" s="97">
        <f t="shared" si="33"/>
        <v>0</v>
      </c>
      <c r="AN83" s="113"/>
      <c r="AO83" s="46"/>
      <c r="AP83" s="54"/>
      <c r="AQ83" s="53"/>
      <c r="AR83" s="97">
        <f t="shared" si="34"/>
        <v>0</v>
      </c>
      <c r="AS83" s="97">
        <f t="shared" si="35"/>
        <v>0</v>
      </c>
      <c r="AT83" s="97">
        <f t="shared" si="36"/>
        <v>0</v>
      </c>
      <c r="AU83" s="97">
        <f t="shared" si="37"/>
        <v>0</v>
      </c>
      <c r="AV83" s="113"/>
      <c r="AW83" s="46"/>
      <c r="AX83" s="46"/>
      <c r="AY83" s="97">
        <f t="shared" si="38"/>
        <v>0</v>
      </c>
      <c r="BC83" s="56" t="str">
        <f t="shared" si="39"/>
        <v/>
      </c>
      <c r="BD83" s="45">
        <f>IF(Q83&gt;'Costes máximos'!$D$22,'Costes máximos'!$D$22,Q83)</f>
        <v>0</v>
      </c>
      <c r="BE83" s="45">
        <f>IF(R83&gt;'Costes máximos'!$D$22,'Costes máximos'!$D$22,R83)</f>
        <v>0</v>
      </c>
      <c r="BF83" s="45">
        <f>IF(S83&gt;'Costes máximos'!$D$22,'Costes máximos'!$D$22,S83)</f>
        <v>0</v>
      </c>
      <c r="BG83" s="45">
        <f>IF(T83&gt;'Costes máximos'!$D$22,'Costes máximos'!$D$22,T83)</f>
        <v>0</v>
      </c>
      <c r="BH83" s="45">
        <f>IF(U83&gt;'Costes máximos'!$D$22,'Costes máximos'!$D$22,U83)</f>
        <v>0</v>
      </c>
    </row>
    <row r="84" spans="2:60" outlineLevel="1" x14ac:dyDescent="0.25">
      <c r="B84" s="63"/>
      <c r="C84" s="64"/>
      <c r="D84" s="64"/>
      <c r="E84" s="64"/>
      <c r="F84" s="95">
        <f>IFERROR(INDEX('1. Paquetes y Tareas'!$F$16:$F$84,MATCH(BC84,'1. Paquetes y Tareas'!$E$16:$E$84,0)),0)</f>
        <v>0</v>
      </c>
      <c r="G84" s="50"/>
      <c r="H84" s="96">
        <f>IF($C$48="Investigación industrial",IFERROR(INDEX('3. Gasto Total '!$G$25:$G$43,MATCH(G84,'3. Gasto Total '!$B$25:$B$43,0)),""),IFERROR(INDEX('3. Gasto Total '!$H$25:$H$43,MATCH(G84,'3. Gasto Total '!$B$25:$B$43,0)),))</f>
        <v>0</v>
      </c>
      <c r="I84" s="40"/>
      <c r="J84" s="40"/>
      <c r="K84" s="40"/>
      <c r="L84" s="40"/>
      <c r="M84" s="40"/>
      <c r="N84" s="40"/>
      <c r="O84" s="40"/>
      <c r="P84" s="95">
        <f t="shared" si="27"/>
        <v>0</v>
      </c>
      <c r="Q84" s="43"/>
      <c r="R84" s="43"/>
      <c r="S84" s="43"/>
      <c r="T84" s="44"/>
      <c r="U84" s="44"/>
      <c r="V84" s="97">
        <f t="shared" si="28"/>
        <v>0</v>
      </c>
      <c r="W84" s="97">
        <f t="shared" si="29"/>
        <v>0</v>
      </c>
      <c r="X84" s="97">
        <f t="shared" si="30"/>
        <v>0</v>
      </c>
      <c r="Y84" s="113"/>
      <c r="Z84" s="44"/>
      <c r="AA84" s="53"/>
      <c r="AB84" s="53"/>
      <c r="AC84" s="97">
        <f t="shared" si="31"/>
        <v>0</v>
      </c>
      <c r="AD84" s="113"/>
      <c r="AE84" s="46"/>
      <c r="AF84" s="46"/>
      <c r="AG84" s="46"/>
      <c r="AH84" s="97">
        <f t="shared" si="32"/>
        <v>0</v>
      </c>
      <c r="AI84" s="113"/>
      <c r="AJ84" s="46"/>
      <c r="AK84" s="54"/>
      <c r="AL84" s="53"/>
      <c r="AM84" s="97">
        <f t="shared" si="33"/>
        <v>0</v>
      </c>
      <c r="AN84" s="113"/>
      <c r="AO84" s="46"/>
      <c r="AP84" s="54"/>
      <c r="AQ84" s="53"/>
      <c r="AR84" s="97">
        <f t="shared" si="34"/>
        <v>0</v>
      </c>
      <c r="AS84" s="97">
        <f t="shared" si="35"/>
        <v>0</v>
      </c>
      <c r="AT84" s="97">
        <f t="shared" si="36"/>
        <v>0</v>
      </c>
      <c r="AU84" s="97">
        <f t="shared" si="37"/>
        <v>0</v>
      </c>
      <c r="AV84" s="113"/>
      <c r="AW84" s="46"/>
      <c r="AX84" s="46"/>
      <c r="AY84" s="97">
        <f t="shared" si="38"/>
        <v>0</v>
      </c>
      <c r="BC84" s="56" t="str">
        <f t="shared" si="39"/>
        <v/>
      </c>
      <c r="BD84" s="45">
        <f>IF(Q84&gt;'Costes máximos'!$D$22,'Costes máximos'!$D$22,Q84)</f>
        <v>0</v>
      </c>
      <c r="BE84" s="45">
        <f>IF(R84&gt;'Costes máximos'!$D$22,'Costes máximos'!$D$22,R84)</f>
        <v>0</v>
      </c>
      <c r="BF84" s="45">
        <f>IF(S84&gt;'Costes máximos'!$D$22,'Costes máximos'!$D$22,S84)</f>
        <v>0</v>
      </c>
      <c r="BG84" s="45">
        <f>IF(T84&gt;'Costes máximos'!$D$22,'Costes máximos'!$D$22,T84)</f>
        <v>0</v>
      </c>
      <c r="BH84" s="45">
        <f>IF(U84&gt;'Costes máximos'!$D$22,'Costes máximos'!$D$22,U84)</f>
        <v>0</v>
      </c>
    </row>
    <row r="85" spans="2:60" outlineLevel="1" x14ac:dyDescent="0.25">
      <c r="B85" s="63"/>
      <c r="C85" s="64"/>
      <c r="D85" s="64"/>
      <c r="E85" s="64"/>
      <c r="F85" s="95">
        <f>IFERROR(INDEX('1. Paquetes y Tareas'!$F$16:$F$84,MATCH(BC85,'1. Paquetes y Tareas'!$E$16:$E$84,0)),0)</f>
        <v>0</v>
      </c>
      <c r="G85" s="50"/>
      <c r="H85" s="96">
        <f>IF($C$48="Investigación industrial",IFERROR(INDEX('3. Gasto Total '!$G$25:$G$43,MATCH(G85,'3. Gasto Total '!$B$25:$B$43,0)),""),IFERROR(INDEX('3. Gasto Total '!$H$25:$H$43,MATCH(G85,'3. Gasto Total '!$B$25:$B$43,0)),))</f>
        <v>0</v>
      </c>
      <c r="I85" s="40"/>
      <c r="J85" s="40"/>
      <c r="K85" s="40"/>
      <c r="L85" s="40"/>
      <c r="M85" s="40"/>
      <c r="N85" s="40"/>
      <c r="O85" s="40"/>
      <c r="P85" s="95">
        <f t="shared" si="27"/>
        <v>0</v>
      </c>
      <c r="Q85" s="43"/>
      <c r="R85" s="43"/>
      <c r="S85" s="43"/>
      <c r="T85" s="44"/>
      <c r="U85" s="44"/>
      <c r="V85" s="97">
        <f t="shared" si="28"/>
        <v>0</v>
      </c>
      <c r="W85" s="97">
        <f t="shared" si="29"/>
        <v>0</v>
      </c>
      <c r="X85" s="97">
        <f t="shared" si="30"/>
        <v>0</v>
      </c>
      <c r="Y85" s="113"/>
      <c r="Z85" s="44"/>
      <c r="AA85" s="53"/>
      <c r="AB85" s="53"/>
      <c r="AC85" s="97">
        <f t="shared" si="31"/>
        <v>0</v>
      </c>
      <c r="AD85" s="113"/>
      <c r="AE85" s="46"/>
      <c r="AF85" s="46"/>
      <c r="AG85" s="46"/>
      <c r="AH85" s="97">
        <f t="shared" si="32"/>
        <v>0</v>
      </c>
      <c r="AI85" s="113"/>
      <c r="AJ85" s="46"/>
      <c r="AK85" s="54"/>
      <c r="AL85" s="53"/>
      <c r="AM85" s="97">
        <f t="shared" si="33"/>
        <v>0</v>
      </c>
      <c r="AN85" s="113"/>
      <c r="AO85" s="46"/>
      <c r="AP85" s="54"/>
      <c r="AQ85" s="53"/>
      <c r="AR85" s="97">
        <f t="shared" si="34"/>
        <v>0</v>
      </c>
      <c r="AS85" s="97">
        <f t="shared" si="35"/>
        <v>0</v>
      </c>
      <c r="AT85" s="97">
        <f t="shared" si="36"/>
        <v>0</v>
      </c>
      <c r="AU85" s="97">
        <f t="shared" si="37"/>
        <v>0</v>
      </c>
      <c r="AV85" s="113"/>
      <c r="AW85" s="46"/>
      <c r="AX85" s="46"/>
      <c r="AY85" s="97">
        <f t="shared" si="38"/>
        <v>0</v>
      </c>
      <c r="BC85" s="56" t="str">
        <f t="shared" si="39"/>
        <v/>
      </c>
      <c r="BD85" s="45">
        <f>IF(Q85&gt;'Costes máximos'!$D$22,'Costes máximos'!$D$22,Q85)</f>
        <v>0</v>
      </c>
      <c r="BE85" s="45">
        <f>IF(R85&gt;'Costes máximos'!$D$22,'Costes máximos'!$D$22,R85)</f>
        <v>0</v>
      </c>
      <c r="BF85" s="45">
        <f>IF(S85&gt;'Costes máximos'!$D$22,'Costes máximos'!$D$22,S85)</f>
        <v>0</v>
      </c>
      <c r="BG85" s="45">
        <f>IF(T85&gt;'Costes máximos'!$D$22,'Costes máximos'!$D$22,T85)</f>
        <v>0</v>
      </c>
      <c r="BH85" s="45">
        <f>IF(U85&gt;'Costes máximos'!$D$22,'Costes máximos'!$D$22,U85)</f>
        <v>0</v>
      </c>
    </row>
    <row r="86" spans="2:60" outlineLevel="1" x14ac:dyDescent="0.25">
      <c r="B86" s="63"/>
      <c r="C86" s="64"/>
      <c r="D86" s="64"/>
      <c r="E86" s="64"/>
      <c r="F86" s="95">
        <f>IFERROR(INDEX('1. Paquetes y Tareas'!$F$16:$F$84,MATCH(BC86,'1. Paquetes y Tareas'!$E$16:$E$84,0)),0)</f>
        <v>0</v>
      </c>
      <c r="G86" s="50"/>
      <c r="H86" s="96">
        <f>IF($C$48="Investigación industrial",IFERROR(INDEX('3. Gasto Total '!$G$25:$G$43,MATCH(G86,'3. Gasto Total '!$B$25:$B$43,0)),""),IFERROR(INDEX('3. Gasto Total '!$H$25:$H$43,MATCH(G86,'3. Gasto Total '!$B$25:$B$43,0)),))</f>
        <v>0</v>
      </c>
      <c r="I86" s="40"/>
      <c r="J86" s="40"/>
      <c r="K86" s="40"/>
      <c r="L86" s="40"/>
      <c r="M86" s="40"/>
      <c r="N86" s="40"/>
      <c r="O86" s="40"/>
      <c r="P86" s="95">
        <f t="shared" si="27"/>
        <v>0</v>
      </c>
      <c r="Q86" s="43"/>
      <c r="R86" s="43"/>
      <c r="S86" s="43"/>
      <c r="T86" s="44"/>
      <c r="U86" s="44"/>
      <c r="V86" s="97">
        <f t="shared" si="28"/>
        <v>0</v>
      </c>
      <c r="W86" s="97">
        <f t="shared" si="29"/>
        <v>0</v>
      </c>
      <c r="X86" s="97">
        <f t="shared" si="30"/>
        <v>0</v>
      </c>
      <c r="Y86" s="113"/>
      <c r="Z86" s="44"/>
      <c r="AA86" s="53"/>
      <c r="AB86" s="53"/>
      <c r="AC86" s="97">
        <f t="shared" si="31"/>
        <v>0</v>
      </c>
      <c r="AD86" s="113"/>
      <c r="AE86" s="46"/>
      <c r="AF86" s="46"/>
      <c r="AG86" s="46"/>
      <c r="AH86" s="97">
        <f t="shared" si="32"/>
        <v>0</v>
      </c>
      <c r="AI86" s="113"/>
      <c r="AJ86" s="46"/>
      <c r="AK86" s="54"/>
      <c r="AL86" s="53"/>
      <c r="AM86" s="97">
        <f t="shared" si="33"/>
        <v>0</v>
      </c>
      <c r="AN86" s="113"/>
      <c r="AO86" s="46"/>
      <c r="AP86" s="54"/>
      <c r="AQ86" s="53"/>
      <c r="AR86" s="97">
        <f t="shared" si="34"/>
        <v>0</v>
      </c>
      <c r="AS86" s="97">
        <f t="shared" si="35"/>
        <v>0</v>
      </c>
      <c r="AT86" s="97">
        <f t="shared" si="36"/>
        <v>0</v>
      </c>
      <c r="AU86" s="97">
        <f t="shared" si="37"/>
        <v>0</v>
      </c>
      <c r="AV86" s="113"/>
      <c r="AW86" s="46"/>
      <c r="AX86" s="46"/>
      <c r="AY86" s="97">
        <f t="shared" si="38"/>
        <v>0</v>
      </c>
      <c r="BC86" s="56" t="str">
        <f t="shared" si="39"/>
        <v/>
      </c>
      <c r="BD86" s="45">
        <f>IF(Q86&gt;'Costes máximos'!$D$22,'Costes máximos'!$D$22,Q86)</f>
        <v>0</v>
      </c>
      <c r="BE86" s="45">
        <f>IF(R86&gt;'Costes máximos'!$D$22,'Costes máximos'!$D$22,R86)</f>
        <v>0</v>
      </c>
      <c r="BF86" s="45">
        <f>IF(S86&gt;'Costes máximos'!$D$22,'Costes máximos'!$D$22,S86)</f>
        <v>0</v>
      </c>
      <c r="BG86" s="45">
        <f>IF(T86&gt;'Costes máximos'!$D$22,'Costes máximos'!$D$22,T86)</f>
        <v>0</v>
      </c>
      <c r="BH86" s="45">
        <f>IF(U86&gt;'Costes máximos'!$D$22,'Costes máximos'!$D$22,U86)</f>
        <v>0</v>
      </c>
    </row>
    <row r="87" spans="2:60" outlineLevel="1" x14ac:dyDescent="0.25">
      <c r="B87" s="63"/>
      <c r="C87" s="64"/>
      <c r="D87" s="64"/>
      <c r="E87" s="64"/>
      <c r="F87" s="95">
        <f>IFERROR(INDEX('1. Paquetes y Tareas'!$F$16:$F$84,MATCH(BC87,'1. Paquetes y Tareas'!$E$16:$E$84,0)),0)</f>
        <v>0</v>
      </c>
      <c r="G87" s="50"/>
      <c r="H87" s="96">
        <f>IF($C$48="Investigación industrial",IFERROR(INDEX('3. Gasto Total '!$G$25:$G$43,MATCH(G87,'3. Gasto Total '!$B$25:$B$43,0)),""),IFERROR(INDEX('3. Gasto Total '!$H$25:$H$43,MATCH(G87,'3. Gasto Total '!$B$25:$B$43,0)),))</f>
        <v>0</v>
      </c>
      <c r="I87" s="40"/>
      <c r="J87" s="40"/>
      <c r="K87" s="40"/>
      <c r="L87" s="40"/>
      <c r="M87" s="40"/>
      <c r="N87" s="40"/>
      <c r="O87" s="40"/>
      <c r="P87" s="95">
        <f t="shared" si="27"/>
        <v>0</v>
      </c>
      <c r="Q87" s="43"/>
      <c r="R87" s="43"/>
      <c r="S87" s="43"/>
      <c r="T87" s="44"/>
      <c r="U87" s="44"/>
      <c r="V87" s="97">
        <f t="shared" si="28"/>
        <v>0</v>
      </c>
      <c r="W87" s="97">
        <f t="shared" si="29"/>
        <v>0</v>
      </c>
      <c r="X87" s="97">
        <f t="shared" si="30"/>
        <v>0</v>
      </c>
      <c r="Y87" s="113"/>
      <c r="Z87" s="44"/>
      <c r="AA87" s="53"/>
      <c r="AB87" s="53"/>
      <c r="AC87" s="97">
        <f t="shared" si="31"/>
        <v>0</v>
      </c>
      <c r="AD87" s="113"/>
      <c r="AE87" s="46"/>
      <c r="AF87" s="46"/>
      <c r="AG87" s="46"/>
      <c r="AH87" s="97">
        <f t="shared" si="32"/>
        <v>0</v>
      </c>
      <c r="AI87" s="113"/>
      <c r="AJ87" s="46"/>
      <c r="AK87" s="54"/>
      <c r="AL87" s="53"/>
      <c r="AM87" s="97">
        <f t="shared" si="33"/>
        <v>0</v>
      </c>
      <c r="AN87" s="113"/>
      <c r="AO87" s="46"/>
      <c r="AP87" s="54"/>
      <c r="AQ87" s="53"/>
      <c r="AR87" s="97">
        <f t="shared" si="34"/>
        <v>0</v>
      </c>
      <c r="AS87" s="97">
        <f t="shared" si="35"/>
        <v>0</v>
      </c>
      <c r="AT87" s="97">
        <f t="shared" si="36"/>
        <v>0</v>
      </c>
      <c r="AU87" s="97">
        <f t="shared" si="37"/>
        <v>0</v>
      </c>
      <c r="AV87" s="113"/>
      <c r="AW87" s="46"/>
      <c r="AX87" s="46"/>
      <c r="AY87" s="97">
        <f t="shared" si="38"/>
        <v>0</v>
      </c>
      <c r="BC87" s="56" t="str">
        <f t="shared" si="39"/>
        <v/>
      </c>
      <c r="BD87" s="45">
        <f>IF(Q87&gt;'Costes máximos'!$D$22,'Costes máximos'!$D$22,Q87)</f>
        <v>0</v>
      </c>
      <c r="BE87" s="45">
        <f>IF(R87&gt;'Costes máximos'!$D$22,'Costes máximos'!$D$22,R87)</f>
        <v>0</v>
      </c>
      <c r="BF87" s="45">
        <f>IF(S87&gt;'Costes máximos'!$D$22,'Costes máximos'!$D$22,S87)</f>
        <v>0</v>
      </c>
      <c r="BG87" s="45">
        <f>IF(T87&gt;'Costes máximos'!$D$22,'Costes máximos'!$D$22,T87)</f>
        <v>0</v>
      </c>
      <c r="BH87" s="45">
        <f>IF(U87&gt;'Costes máximos'!$D$22,'Costes máximos'!$D$22,U87)</f>
        <v>0</v>
      </c>
    </row>
    <row r="88" spans="2:60" outlineLevel="1" x14ac:dyDescent="0.25">
      <c r="B88" s="63"/>
      <c r="C88" s="64"/>
      <c r="D88" s="64"/>
      <c r="E88" s="64"/>
      <c r="F88" s="95">
        <f>IFERROR(INDEX('1. Paquetes y Tareas'!$F$16:$F$84,MATCH(BC88,'1. Paquetes y Tareas'!$E$16:$E$84,0)),0)</f>
        <v>0</v>
      </c>
      <c r="G88" s="50"/>
      <c r="H88" s="96">
        <f>IF($C$48="Investigación industrial",IFERROR(INDEX('3. Gasto Total '!$G$25:$G$43,MATCH(G88,'3. Gasto Total '!$B$25:$B$43,0)),""),IFERROR(INDEX('3. Gasto Total '!$H$25:$H$43,MATCH(G88,'3. Gasto Total '!$B$25:$B$43,0)),))</f>
        <v>0</v>
      </c>
      <c r="I88" s="40"/>
      <c r="J88" s="40"/>
      <c r="K88" s="40"/>
      <c r="L88" s="40"/>
      <c r="M88" s="40"/>
      <c r="N88" s="40"/>
      <c r="O88" s="40"/>
      <c r="P88" s="95">
        <f t="shared" si="27"/>
        <v>0</v>
      </c>
      <c r="Q88" s="43"/>
      <c r="R88" s="43"/>
      <c r="S88" s="43"/>
      <c r="T88" s="44"/>
      <c r="U88" s="44"/>
      <c r="V88" s="97">
        <f t="shared" si="28"/>
        <v>0</v>
      </c>
      <c r="W88" s="97">
        <f t="shared" si="29"/>
        <v>0</v>
      </c>
      <c r="X88" s="97">
        <f t="shared" si="30"/>
        <v>0</v>
      </c>
      <c r="Y88" s="113"/>
      <c r="Z88" s="44"/>
      <c r="AA88" s="53"/>
      <c r="AB88" s="53"/>
      <c r="AC88" s="97">
        <f t="shared" si="31"/>
        <v>0</v>
      </c>
      <c r="AD88" s="113"/>
      <c r="AE88" s="46"/>
      <c r="AF88" s="46"/>
      <c r="AG88" s="46"/>
      <c r="AH88" s="97">
        <f t="shared" si="32"/>
        <v>0</v>
      </c>
      <c r="AI88" s="113"/>
      <c r="AJ88" s="46"/>
      <c r="AK88" s="54"/>
      <c r="AL88" s="53"/>
      <c r="AM88" s="97">
        <f t="shared" si="33"/>
        <v>0</v>
      </c>
      <c r="AN88" s="113"/>
      <c r="AO88" s="46"/>
      <c r="AP88" s="54"/>
      <c r="AQ88" s="53"/>
      <c r="AR88" s="97">
        <f t="shared" si="34"/>
        <v>0</v>
      </c>
      <c r="AS88" s="97">
        <f t="shared" si="35"/>
        <v>0</v>
      </c>
      <c r="AT88" s="97">
        <f t="shared" si="36"/>
        <v>0</v>
      </c>
      <c r="AU88" s="97">
        <f t="shared" si="37"/>
        <v>0</v>
      </c>
      <c r="AV88" s="113"/>
      <c r="AW88" s="46"/>
      <c r="AX88" s="46"/>
      <c r="AY88" s="97">
        <f t="shared" si="38"/>
        <v>0</v>
      </c>
      <c r="BC88" s="56" t="str">
        <f t="shared" si="39"/>
        <v/>
      </c>
      <c r="BD88" s="45">
        <f>IF(Q88&gt;'Costes máximos'!$D$22,'Costes máximos'!$D$22,Q88)</f>
        <v>0</v>
      </c>
      <c r="BE88" s="45">
        <f>IF(R88&gt;'Costes máximos'!$D$22,'Costes máximos'!$D$22,R88)</f>
        <v>0</v>
      </c>
      <c r="BF88" s="45">
        <f>IF(S88&gt;'Costes máximos'!$D$22,'Costes máximos'!$D$22,S88)</f>
        <v>0</v>
      </c>
      <c r="BG88" s="45">
        <f>IF(T88&gt;'Costes máximos'!$D$22,'Costes máximos'!$D$22,T88)</f>
        <v>0</v>
      </c>
      <c r="BH88" s="45">
        <f>IF(U88&gt;'Costes máximos'!$D$22,'Costes máximos'!$D$22,U88)</f>
        <v>0</v>
      </c>
    </row>
    <row r="89" spans="2:60" outlineLevel="1" x14ac:dyDescent="0.25">
      <c r="B89" s="63"/>
      <c r="C89" s="64"/>
      <c r="D89" s="64"/>
      <c r="E89" s="64"/>
      <c r="F89" s="95">
        <f>IFERROR(INDEX('1. Paquetes y Tareas'!$F$16:$F$84,MATCH(BC89,'1. Paquetes y Tareas'!$E$16:$E$84,0)),0)</f>
        <v>0</v>
      </c>
      <c r="G89" s="50"/>
      <c r="H89" s="96">
        <f>IF($C$48="Investigación industrial",IFERROR(INDEX('3. Gasto Total '!$G$25:$G$43,MATCH(G89,'3. Gasto Total '!$B$25:$B$43,0)),""),IFERROR(INDEX('3. Gasto Total '!$H$25:$H$43,MATCH(G89,'3. Gasto Total '!$B$25:$B$43,0)),))</f>
        <v>0</v>
      </c>
      <c r="I89" s="40"/>
      <c r="J89" s="40"/>
      <c r="K89" s="40"/>
      <c r="L89" s="40"/>
      <c r="M89" s="40"/>
      <c r="N89" s="40"/>
      <c r="O89" s="40"/>
      <c r="P89" s="95">
        <f t="shared" si="27"/>
        <v>0</v>
      </c>
      <c r="Q89" s="43"/>
      <c r="R89" s="43"/>
      <c r="S89" s="43"/>
      <c r="T89" s="44"/>
      <c r="U89" s="44"/>
      <c r="V89" s="97">
        <f t="shared" si="28"/>
        <v>0</v>
      </c>
      <c r="W89" s="97">
        <f t="shared" si="29"/>
        <v>0</v>
      </c>
      <c r="X89" s="97">
        <f t="shared" si="30"/>
        <v>0</v>
      </c>
      <c r="Y89" s="113"/>
      <c r="Z89" s="44"/>
      <c r="AA89" s="53"/>
      <c r="AB89" s="53"/>
      <c r="AC89" s="97">
        <f t="shared" si="31"/>
        <v>0</v>
      </c>
      <c r="AD89" s="113"/>
      <c r="AE89" s="46"/>
      <c r="AF89" s="46"/>
      <c r="AG89" s="46"/>
      <c r="AH89" s="97">
        <f t="shared" si="32"/>
        <v>0</v>
      </c>
      <c r="AI89" s="113"/>
      <c r="AJ89" s="46"/>
      <c r="AK89" s="54"/>
      <c r="AL89" s="53"/>
      <c r="AM89" s="97">
        <f t="shared" si="33"/>
        <v>0</v>
      </c>
      <c r="AN89" s="113"/>
      <c r="AO89" s="46"/>
      <c r="AP89" s="54"/>
      <c r="AQ89" s="53"/>
      <c r="AR89" s="97">
        <f t="shared" si="34"/>
        <v>0</v>
      </c>
      <c r="AS89" s="97">
        <f t="shared" si="35"/>
        <v>0</v>
      </c>
      <c r="AT89" s="97">
        <f t="shared" si="36"/>
        <v>0</v>
      </c>
      <c r="AU89" s="97">
        <f t="shared" si="37"/>
        <v>0</v>
      </c>
      <c r="AV89" s="113"/>
      <c r="AW89" s="46"/>
      <c r="AX89" s="46"/>
      <c r="AY89" s="97">
        <f t="shared" si="38"/>
        <v>0</v>
      </c>
      <c r="BC89" s="56" t="str">
        <f t="shared" si="39"/>
        <v/>
      </c>
      <c r="BD89" s="45">
        <f>IF(Q89&gt;'Costes máximos'!$D$22,'Costes máximos'!$D$22,Q89)</f>
        <v>0</v>
      </c>
      <c r="BE89" s="45">
        <f>IF(R89&gt;'Costes máximos'!$D$22,'Costes máximos'!$D$22,R89)</f>
        <v>0</v>
      </c>
      <c r="BF89" s="45">
        <f>IF(S89&gt;'Costes máximos'!$D$22,'Costes máximos'!$D$22,S89)</f>
        <v>0</v>
      </c>
      <c r="BG89" s="45">
        <f>IF(T89&gt;'Costes máximos'!$D$22,'Costes máximos'!$D$22,T89)</f>
        <v>0</v>
      </c>
      <c r="BH89" s="45">
        <f>IF(U89&gt;'Costes máximos'!$D$22,'Costes máximos'!$D$22,U89)</f>
        <v>0</v>
      </c>
    </row>
    <row r="90" spans="2:60" outlineLevel="1" x14ac:dyDescent="0.25">
      <c r="B90" s="63"/>
      <c r="C90" s="64"/>
      <c r="D90" s="64"/>
      <c r="E90" s="64"/>
      <c r="F90" s="95">
        <f>IFERROR(INDEX('1. Paquetes y Tareas'!$F$16:$F$84,MATCH(BC90,'1. Paquetes y Tareas'!$E$16:$E$84,0)),0)</f>
        <v>0</v>
      </c>
      <c r="G90" s="50"/>
      <c r="H90" s="96">
        <f>IF($C$48="Investigación industrial",IFERROR(INDEX('3. Gasto Total '!$G$25:$G$43,MATCH(G90,'3. Gasto Total '!$B$25:$B$43,0)),""),IFERROR(INDEX('3. Gasto Total '!$H$25:$H$43,MATCH(G90,'3. Gasto Total '!$B$25:$B$43,0)),))</f>
        <v>0</v>
      </c>
      <c r="I90" s="40"/>
      <c r="J90" s="40"/>
      <c r="K90" s="40"/>
      <c r="L90" s="40"/>
      <c r="M90" s="40"/>
      <c r="N90" s="40"/>
      <c r="O90" s="40"/>
      <c r="P90" s="95">
        <f t="shared" si="27"/>
        <v>0</v>
      </c>
      <c r="Q90" s="43"/>
      <c r="R90" s="43"/>
      <c r="S90" s="43"/>
      <c r="T90" s="44"/>
      <c r="U90" s="44"/>
      <c r="V90" s="97">
        <f t="shared" si="28"/>
        <v>0</v>
      </c>
      <c r="W90" s="97">
        <f t="shared" si="29"/>
        <v>0</v>
      </c>
      <c r="X90" s="97">
        <f t="shared" si="30"/>
        <v>0</v>
      </c>
      <c r="Y90" s="113"/>
      <c r="Z90" s="44"/>
      <c r="AA90" s="53"/>
      <c r="AB90" s="53"/>
      <c r="AC90" s="97">
        <f t="shared" si="31"/>
        <v>0</v>
      </c>
      <c r="AD90" s="113"/>
      <c r="AE90" s="46"/>
      <c r="AF90" s="46"/>
      <c r="AG90" s="46"/>
      <c r="AH90" s="97">
        <f t="shared" si="32"/>
        <v>0</v>
      </c>
      <c r="AI90" s="113"/>
      <c r="AJ90" s="46"/>
      <c r="AK90" s="54"/>
      <c r="AL90" s="53"/>
      <c r="AM90" s="97">
        <f t="shared" si="33"/>
        <v>0</v>
      </c>
      <c r="AN90" s="113"/>
      <c r="AO90" s="46"/>
      <c r="AP90" s="54"/>
      <c r="AQ90" s="53"/>
      <c r="AR90" s="97">
        <f t="shared" si="34"/>
        <v>0</v>
      </c>
      <c r="AS90" s="97">
        <f t="shared" si="35"/>
        <v>0</v>
      </c>
      <c r="AT90" s="97">
        <f t="shared" si="36"/>
        <v>0</v>
      </c>
      <c r="AU90" s="97">
        <f t="shared" si="37"/>
        <v>0</v>
      </c>
      <c r="AV90" s="113"/>
      <c r="AW90" s="46"/>
      <c r="AX90" s="46"/>
      <c r="AY90" s="97">
        <f t="shared" si="38"/>
        <v>0</v>
      </c>
      <c r="BC90" s="56" t="str">
        <f t="shared" si="39"/>
        <v/>
      </c>
      <c r="BD90" s="45">
        <f>IF(Q90&gt;'Costes máximos'!$D$22,'Costes máximos'!$D$22,Q90)</f>
        <v>0</v>
      </c>
      <c r="BE90" s="45">
        <f>IF(R90&gt;'Costes máximos'!$D$22,'Costes máximos'!$D$22,R90)</f>
        <v>0</v>
      </c>
      <c r="BF90" s="45">
        <f>IF(S90&gt;'Costes máximos'!$D$22,'Costes máximos'!$D$22,S90)</f>
        <v>0</v>
      </c>
      <c r="BG90" s="45">
        <f>IF(T90&gt;'Costes máximos'!$D$22,'Costes máximos'!$D$22,T90)</f>
        <v>0</v>
      </c>
      <c r="BH90" s="45">
        <f>IF(U90&gt;'Costes máximos'!$D$22,'Costes máximos'!$D$22,U90)</f>
        <v>0</v>
      </c>
    </row>
    <row r="91" spans="2:60" outlineLevel="1" x14ac:dyDescent="0.25">
      <c r="B91" s="63"/>
      <c r="C91" s="64"/>
      <c r="D91" s="64"/>
      <c r="E91" s="64"/>
      <c r="F91" s="95">
        <f>IFERROR(INDEX('1. Paquetes y Tareas'!$F$16:$F$84,MATCH(BC91,'1. Paquetes y Tareas'!$E$16:$E$84,0)),0)</f>
        <v>0</v>
      </c>
      <c r="G91" s="50"/>
      <c r="H91" s="96">
        <f>IF($C$48="Investigación industrial",IFERROR(INDEX('3. Gasto Total '!$G$25:$G$43,MATCH(G91,'3. Gasto Total '!$B$25:$B$43,0)),""),IFERROR(INDEX('3. Gasto Total '!$H$25:$H$43,MATCH(G91,'3. Gasto Total '!$B$25:$B$43,0)),))</f>
        <v>0</v>
      </c>
      <c r="I91" s="40"/>
      <c r="J91" s="40"/>
      <c r="K91" s="40"/>
      <c r="L91" s="40"/>
      <c r="M91" s="40"/>
      <c r="N91" s="40"/>
      <c r="O91" s="40"/>
      <c r="P91" s="95">
        <f t="shared" si="27"/>
        <v>0</v>
      </c>
      <c r="Q91" s="43"/>
      <c r="R91" s="43"/>
      <c r="S91" s="43"/>
      <c r="T91" s="44"/>
      <c r="U91" s="44"/>
      <c r="V91" s="97">
        <f t="shared" si="28"/>
        <v>0</v>
      </c>
      <c r="W91" s="97">
        <f t="shared" si="29"/>
        <v>0</v>
      </c>
      <c r="X91" s="97">
        <f t="shared" si="30"/>
        <v>0</v>
      </c>
      <c r="Y91" s="113"/>
      <c r="Z91" s="44"/>
      <c r="AA91" s="53"/>
      <c r="AB91" s="53"/>
      <c r="AC91" s="97">
        <f t="shared" si="31"/>
        <v>0</v>
      </c>
      <c r="AD91" s="113"/>
      <c r="AE91" s="46"/>
      <c r="AF91" s="46"/>
      <c r="AG91" s="46"/>
      <c r="AH91" s="97">
        <f t="shared" si="32"/>
        <v>0</v>
      </c>
      <c r="AI91" s="113"/>
      <c r="AJ91" s="46"/>
      <c r="AK91" s="54"/>
      <c r="AL91" s="53"/>
      <c r="AM91" s="97">
        <f t="shared" si="33"/>
        <v>0</v>
      </c>
      <c r="AN91" s="113"/>
      <c r="AO91" s="46"/>
      <c r="AP91" s="54"/>
      <c r="AQ91" s="53"/>
      <c r="AR91" s="97">
        <f t="shared" si="34"/>
        <v>0</v>
      </c>
      <c r="AS91" s="97">
        <f t="shared" si="35"/>
        <v>0</v>
      </c>
      <c r="AT91" s="97">
        <f t="shared" si="36"/>
        <v>0</v>
      </c>
      <c r="AU91" s="97">
        <f t="shared" si="37"/>
        <v>0</v>
      </c>
      <c r="AV91" s="113"/>
      <c r="AW91" s="46"/>
      <c r="AX91" s="46"/>
      <c r="AY91" s="97">
        <f t="shared" si="38"/>
        <v>0</v>
      </c>
      <c r="BC91" s="56" t="str">
        <f t="shared" si="39"/>
        <v/>
      </c>
      <c r="BD91" s="45">
        <f>IF(Q91&gt;'Costes máximos'!$D$22,'Costes máximos'!$D$22,Q91)</f>
        <v>0</v>
      </c>
      <c r="BE91" s="45">
        <f>IF(R91&gt;'Costes máximos'!$D$22,'Costes máximos'!$D$22,R91)</f>
        <v>0</v>
      </c>
      <c r="BF91" s="45">
        <f>IF(S91&gt;'Costes máximos'!$D$22,'Costes máximos'!$D$22,S91)</f>
        <v>0</v>
      </c>
      <c r="BG91" s="45">
        <f>IF(T91&gt;'Costes máximos'!$D$22,'Costes máximos'!$D$22,T91)</f>
        <v>0</v>
      </c>
      <c r="BH91" s="45">
        <f>IF(U91&gt;'Costes máximos'!$D$22,'Costes máximos'!$D$22,U91)</f>
        <v>0</v>
      </c>
    </row>
    <row r="92" spans="2:60" outlineLevel="1" x14ac:dyDescent="0.25">
      <c r="B92" s="63"/>
      <c r="C92" s="64"/>
      <c r="D92" s="64"/>
      <c r="E92" s="64"/>
      <c r="F92" s="95">
        <f>IFERROR(INDEX('1. Paquetes y Tareas'!$F$16:$F$84,MATCH(BC92,'1. Paquetes y Tareas'!$E$16:$E$84,0)),0)</f>
        <v>0</v>
      </c>
      <c r="G92" s="50"/>
      <c r="H92" s="96">
        <f>IF($C$48="Investigación industrial",IFERROR(INDEX('3. Gasto Total '!$G$25:$G$43,MATCH(G92,'3. Gasto Total '!$B$25:$B$43,0)),""),IFERROR(INDEX('3. Gasto Total '!$H$25:$H$43,MATCH(G92,'3. Gasto Total '!$B$25:$B$43,0)),))</f>
        <v>0</v>
      </c>
      <c r="I92" s="40"/>
      <c r="J92" s="40"/>
      <c r="K92" s="40"/>
      <c r="L92" s="40"/>
      <c r="M92" s="40"/>
      <c r="N92" s="40"/>
      <c r="O92" s="40"/>
      <c r="P92" s="95">
        <f t="shared" si="27"/>
        <v>0</v>
      </c>
      <c r="Q92" s="43"/>
      <c r="R92" s="43"/>
      <c r="S92" s="43"/>
      <c r="T92" s="44"/>
      <c r="U92" s="44"/>
      <c r="V92" s="97">
        <f t="shared" si="28"/>
        <v>0</v>
      </c>
      <c r="W92" s="97">
        <f t="shared" si="29"/>
        <v>0</v>
      </c>
      <c r="X92" s="97">
        <f t="shared" si="30"/>
        <v>0</v>
      </c>
      <c r="Y92" s="113"/>
      <c r="Z92" s="44"/>
      <c r="AA92" s="53"/>
      <c r="AB92" s="53"/>
      <c r="AC92" s="97">
        <f t="shared" si="31"/>
        <v>0</v>
      </c>
      <c r="AD92" s="113"/>
      <c r="AE92" s="46"/>
      <c r="AF92" s="46"/>
      <c r="AG92" s="46"/>
      <c r="AH92" s="97">
        <f t="shared" si="32"/>
        <v>0</v>
      </c>
      <c r="AI92" s="113"/>
      <c r="AJ92" s="46"/>
      <c r="AK92" s="54"/>
      <c r="AL92" s="53"/>
      <c r="AM92" s="97">
        <f t="shared" si="33"/>
        <v>0</v>
      </c>
      <c r="AN92" s="113"/>
      <c r="AO92" s="46"/>
      <c r="AP92" s="54"/>
      <c r="AQ92" s="53"/>
      <c r="AR92" s="97">
        <f t="shared" si="34"/>
        <v>0</v>
      </c>
      <c r="AS92" s="97">
        <f t="shared" si="35"/>
        <v>0</v>
      </c>
      <c r="AT92" s="97">
        <f t="shared" si="36"/>
        <v>0</v>
      </c>
      <c r="AU92" s="97">
        <f t="shared" si="37"/>
        <v>0</v>
      </c>
      <c r="AV92" s="113"/>
      <c r="AW92" s="46"/>
      <c r="AX92" s="46"/>
      <c r="AY92" s="97">
        <f t="shared" si="38"/>
        <v>0</v>
      </c>
      <c r="BC92" s="56" t="str">
        <f t="shared" si="39"/>
        <v/>
      </c>
      <c r="BD92" s="45">
        <f>IF(Q92&gt;'Costes máximos'!$D$22,'Costes máximos'!$D$22,Q92)</f>
        <v>0</v>
      </c>
      <c r="BE92" s="45">
        <f>IF(R92&gt;'Costes máximos'!$D$22,'Costes máximos'!$D$22,R92)</f>
        <v>0</v>
      </c>
      <c r="BF92" s="45">
        <f>IF(S92&gt;'Costes máximos'!$D$22,'Costes máximos'!$D$22,S92)</f>
        <v>0</v>
      </c>
      <c r="BG92" s="45">
        <f>IF(T92&gt;'Costes máximos'!$D$22,'Costes máximos'!$D$22,T92)</f>
        <v>0</v>
      </c>
      <c r="BH92" s="45">
        <f>IF(U92&gt;'Costes máximos'!$D$22,'Costes máximos'!$D$22,U92)</f>
        <v>0</v>
      </c>
    </row>
    <row r="93" spans="2:60" outlineLevel="1" x14ac:dyDescent="0.25">
      <c r="B93" s="63"/>
      <c r="C93" s="64"/>
      <c r="D93" s="64"/>
      <c r="E93" s="64"/>
      <c r="F93" s="95">
        <f>IFERROR(INDEX('1. Paquetes y Tareas'!$F$16:$F$84,MATCH(BC93,'1. Paquetes y Tareas'!$E$16:$E$84,0)),0)</f>
        <v>0</v>
      </c>
      <c r="G93" s="50"/>
      <c r="H93" s="96">
        <f>IF($C$48="Investigación industrial",IFERROR(INDEX('3. Gasto Total '!$G$25:$G$43,MATCH(G93,'3. Gasto Total '!$B$25:$B$43,0)),""),IFERROR(INDEX('3. Gasto Total '!$H$25:$H$43,MATCH(G93,'3. Gasto Total '!$B$25:$B$43,0)),))</f>
        <v>0</v>
      </c>
      <c r="I93" s="40"/>
      <c r="J93" s="40"/>
      <c r="K93" s="40"/>
      <c r="L93" s="40"/>
      <c r="M93" s="40"/>
      <c r="N93" s="40"/>
      <c r="O93" s="40"/>
      <c r="P93" s="95">
        <f t="shared" si="27"/>
        <v>0</v>
      </c>
      <c r="Q93" s="43"/>
      <c r="R93" s="43"/>
      <c r="S93" s="43"/>
      <c r="T93" s="44"/>
      <c r="U93" s="44"/>
      <c r="V93" s="97">
        <f t="shared" si="28"/>
        <v>0</v>
      </c>
      <c r="W93" s="97">
        <f t="shared" si="29"/>
        <v>0</v>
      </c>
      <c r="X93" s="97">
        <f t="shared" si="30"/>
        <v>0</v>
      </c>
      <c r="Y93" s="113"/>
      <c r="Z93" s="44"/>
      <c r="AA93" s="53"/>
      <c r="AB93" s="53"/>
      <c r="AC93" s="97">
        <f t="shared" si="31"/>
        <v>0</v>
      </c>
      <c r="AD93" s="113"/>
      <c r="AE93" s="46"/>
      <c r="AF93" s="46"/>
      <c r="AG93" s="46"/>
      <c r="AH93" s="97">
        <f t="shared" si="32"/>
        <v>0</v>
      </c>
      <c r="AI93" s="113"/>
      <c r="AJ93" s="46"/>
      <c r="AK93" s="54"/>
      <c r="AL93" s="53"/>
      <c r="AM93" s="97">
        <f t="shared" si="33"/>
        <v>0</v>
      </c>
      <c r="AN93" s="113"/>
      <c r="AO93" s="46"/>
      <c r="AP93" s="54"/>
      <c r="AQ93" s="53"/>
      <c r="AR93" s="97">
        <f t="shared" si="34"/>
        <v>0</v>
      </c>
      <c r="AS93" s="97">
        <f t="shared" si="35"/>
        <v>0</v>
      </c>
      <c r="AT93" s="97">
        <f t="shared" si="36"/>
        <v>0</v>
      </c>
      <c r="AU93" s="97">
        <f t="shared" si="37"/>
        <v>0</v>
      </c>
      <c r="AV93" s="113"/>
      <c r="AW93" s="46"/>
      <c r="AX93" s="46"/>
      <c r="AY93" s="97">
        <f t="shared" si="38"/>
        <v>0</v>
      </c>
      <c r="BC93" s="56" t="str">
        <f t="shared" si="39"/>
        <v/>
      </c>
      <c r="BD93" s="45">
        <f>IF(Q93&gt;'Costes máximos'!$D$22,'Costes máximos'!$D$22,Q93)</f>
        <v>0</v>
      </c>
      <c r="BE93" s="45">
        <f>IF(R93&gt;'Costes máximos'!$D$22,'Costes máximos'!$D$22,R93)</f>
        <v>0</v>
      </c>
      <c r="BF93" s="45">
        <f>IF(S93&gt;'Costes máximos'!$D$22,'Costes máximos'!$D$22,S93)</f>
        <v>0</v>
      </c>
      <c r="BG93" s="45">
        <f>IF(T93&gt;'Costes máximos'!$D$22,'Costes máximos'!$D$22,T93)</f>
        <v>0</v>
      </c>
      <c r="BH93" s="45">
        <f>IF(U93&gt;'Costes máximos'!$D$22,'Costes máximos'!$D$22,U93)</f>
        <v>0</v>
      </c>
    </row>
    <row r="94" spans="2:60" outlineLevel="1" x14ac:dyDescent="0.25">
      <c r="B94" s="63"/>
      <c r="C94" s="64"/>
      <c r="D94" s="64"/>
      <c r="E94" s="64"/>
      <c r="F94" s="95">
        <f>IFERROR(INDEX('1. Paquetes y Tareas'!$F$16:$F$84,MATCH(BC94,'1. Paquetes y Tareas'!$E$16:$E$84,0)),0)</f>
        <v>0</v>
      </c>
      <c r="G94" s="50"/>
      <c r="H94" s="96">
        <f>IF($C$48="Investigación industrial",IFERROR(INDEX('3. Gasto Total '!$G$25:$G$43,MATCH(G94,'3. Gasto Total '!$B$25:$B$43,0)),""),IFERROR(INDEX('3. Gasto Total '!$H$25:$H$43,MATCH(G94,'3. Gasto Total '!$B$25:$B$43,0)),))</f>
        <v>0</v>
      </c>
      <c r="I94" s="40"/>
      <c r="J94" s="40"/>
      <c r="K94" s="40"/>
      <c r="L94" s="40"/>
      <c r="M94" s="40"/>
      <c r="N94" s="40"/>
      <c r="O94" s="40"/>
      <c r="P94" s="95">
        <f t="shared" si="27"/>
        <v>0</v>
      </c>
      <c r="Q94" s="43"/>
      <c r="R94" s="43"/>
      <c r="S94" s="43"/>
      <c r="T94" s="44"/>
      <c r="U94" s="44"/>
      <c r="V94" s="97">
        <f t="shared" si="28"/>
        <v>0</v>
      </c>
      <c r="W94" s="97">
        <f t="shared" si="29"/>
        <v>0</v>
      </c>
      <c r="X94" s="97">
        <f t="shared" si="30"/>
        <v>0</v>
      </c>
      <c r="Y94" s="113"/>
      <c r="Z94" s="44"/>
      <c r="AA94" s="53"/>
      <c r="AB94" s="53"/>
      <c r="AC94" s="97">
        <f t="shared" si="31"/>
        <v>0</v>
      </c>
      <c r="AD94" s="113"/>
      <c r="AE94" s="46"/>
      <c r="AF94" s="46"/>
      <c r="AG94" s="46"/>
      <c r="AH94" s="97">
        <f t="shared" si="32"/>
        <v>0</v>
      </c>
      <c r="AI94" s="113"/>
      <c r="AJ94" s="46"/>
      <c r="AK94" s="54"/>
      <c r="AL94" s="53"/>
      <c r="AM94" s="97">
        <f t="shared" si="33"/>
        <v>0</v>
      </c>
      <c r="AN94" s="113"/>
      <c r="AO94" s="46"/>
      <c r="AP94" s="54"/>
      <c r="AQ94" s="53"/>
      <c r="AR94" s="97">
        <f t="shared" si="34"/>
        <v>0</v>
      </c>
      <c r="AS94" s="97">
        <f t="shared" si="35"/>
        <v>0</v>
      </c>
      <c r="AT94" s="97">
        <f t="shared" si="36"/>
        <v>0</v>
      </c>
      <c r="AU94" s="97">
        <f t="shared" si="37"/>
        <v>0</v>
      </c>
      <c r="AV94" s="113"/>
      <c r="AW94" s="46"/>
      <c r="AX94" s="46"/>
      <c r="AY94" s="97">
        <f t="shared" si="38"/>
        <v>0</v>
      </c>
      <c r="BC94" s="56" t="str">
        <f t="shared" si="39"/>
        <v/>
      </c>
      <c r="BD94" s="45">
        <f>IF(Q94&gt;'Costes máximos'!$D$22,'Costes máximos'!$D$22,Q94)</f>
        <v>0</v>
      </c>
      <c r="BE94" s="45">
        <f>IF(R94&gt;'Costes máximos'!$D$22,'Costes máximos'!$D$22,R94)</f>
        <v>0</v>
      </c>
      <c r="BF94" s="45">
        <f>IF(S94&gt;'Costes máximos'!$D$22,'Costes máximos'!$D$22,S94)</f>
        <v>0</v>
      </c>
      <c r="BG94" s="45">
        <f>IF(T94&gt;'Costes máximos'!$D$22,'Costes máximos'!$D$22,T94)</f>
        <v>0</v>
      </c>
      <c r="BH94" s="45">
        <f>IF(U94&gt;'Costes máximos'!$D$22,'Costes máximos'!$D$22,U94)</f>
        <v>0</v>
      </c>
    </row>
    <row r="95" spans="2:60" outlineLevel="1" x14ac:dyDescent="0.25">
      <c r="B95" s="63"/>
      <c r="C95" s="64"/>
      <c r="D95" s="64"/>
      <c r="E95" s="64"/>
      <c r="F95" s="95">
        <f>IFERROR(INDEX('1. Paquetes y Tareas'!$F$16:$F$84,MATCH(BC95,'1. Paquetes y Tareas'!$E$16:$E$84,0)),0)</f>
        <v>0</v>
      </c>
      <c r="G95" s="50"/>
      <c r="H95" s="96">
        <f>IF($C$48="Investigación industrial",IFERROR(INDEX('3. Gasto Total '!$G$25:$G$43,MATCH(G95,'3. Gasto Total '!$B$25:$B$43,0)),""),IFERROR(INDEX('3. Gasto Total '!$H$25:$H$43,MATCH(G95,'3. Gasto Total '!$B$25:$B$43,0)),))</f>
        <v>0</v>
      </c>
      <c r="I95" s="40"/>
      <c r="J95" s="40"/>
      <c r="K95" s="40"/>
      <c r="L95" s="40"/>
      <c r="M95" s="40"/>
      <c r="N95" s="40"/>
      <c r="O95" s="40"/>
      <c r="P95" s="95">
        <f t="shared" si="27"/>
        <v>0</v>
      </c>
      <c r="Q95" s="43"/>
      <c r="R95" s="43"/>
      <c r="S95" s="43"/>
      <c r="T95" s="44"/>
      <c r="U95" s="44"/>
      <c r="V95" s="97">
        <f t="shared" si="28"/>
        <v>0</v>
      </c>
      <c r="W95" s="97">
        <f t="shared" si="29"/>
        <v>0</v>
      </c>
      <c r="X95" s="97">
        <f t="shared" si="30"/>
        <v>0</v>
      </c>
      <c r="Y95" s="113"/>
      <c r="Z95" s="44"/>
      <c r="AA95" s="53"/>
      <c r="AB95" s="53"/>
      <c r="AC95" s="97">
        <f t="shared" si="31"/>
        <v>0</v>
      </c>
      <c r="AD95" s="113"/>
      <c r="AE95" s="46"/>
      <c r="AF95" s="46"/>
      <c r="AG95" s="46"/>
      <c r="AH95" s="97">
        <f t="shared" si="32"/>
        <v>0</v>
      </c>
      <c r="AI95" s="113"/>
      <c r="AJ95" s="46"/>
      <c r="AK95" s="54"/>
      <c r="AL95" s="53"/>
      <c r="AM95" s="97">
        <f t="shared" si="33"/>
        <v>0</v>
      </c>
      <c r="AN95" s="113"/>
      <c r="AO95" s="46"/>
      <c r="AP95" s="54"/>
      <c r="AQ95" s="53"/>
      <c r="AR95" s="97">
        <f t="shared" si="34"/>
        <v>0</v>
      </c>
      <c r="AS95" s="97">
        <f t="shared" si="35"/>
        <v>0</v>
      </c>
      <c r="AT95" s="97">
        <f t="shared" si="36"/>
        <v>0</v>
      </c>
      <c r="AU95" s="97">
        <f t="shared" si="37"/>
        <v>0</v>
      </c>
      <c r="AV95" s="113"/>
      <c r="AW95" s="46"/>
      <c r="AX95" s="46"/>
      <c r="AY95" s="97">
        <f t="shared" si="38"/>
        <v>0</v>
      </c>
      <c r="BC95" s="56" t="str">
        <f t="shared" si="39"/>
        <v/>
      </c>
      <c r="BD95" s="45">
        <f>IF(Q95&gt;'Costes máximos'!$D$22,'Costes máximos'!$D$22,Q95)</f>
        <v>0</v>
      </c>
      <c r="BE95" s="45">
        <f>IF(R95&gt;'Costes máximos'!$D$22,'Costes máximos'!$D$22,R95)</f>
        <v>0</v>
      </c>
      <c r="BF95" s="45">
        <f>IF(S95&gt;'Costes máximos'!$D$22,'Costes máximos'!$D$22,S95)</f>
        <v>0</v>
      </c>
      <c r="BG95" s="45">
        <f>IF(T95&gt;'Costes máximos'!$D$22,'Costes máximos'!$D$22,T95)</f>
        <v>0</v>
      </c>
      <c r="BH95" s="45">
        <f>IF(U95&gt;'Costes máximos'!$D$22,'Costes máximos'!$D$22,U95)</f>
        <v>0</v>
      </c>
    </row>
    <row r="96" spans="2:60" outlineLevel="1" x14ac:dyDescent="0.25">
      <c r="B96" s="63"/>
      <c r="C96" s="64"/>
      <c r="D96" s="64"/>
      <c r="E96" s="64"/>
      <c r="F96" s="95">
        <f>IFERROR(INDEX('1. Paquetes y Tareas'!$F$16:$F$84,MATCH(BC96,'1. Paquetes y Tareas'!$E$16:$E$84,0)),0)</f>
        <v>0</v>
      </c>
      <c r="G96" s="50"/>
      <c r="H96" s="96">
        <f>IF($C$48="Investigación industrial",IFERROR(INDEX('3. Gasto Total '!$G$25:$G$43,MATCH(G96,'3. Gasto Total '!$B$25:$B$43,0)),""),IFERROR(INDEX('3. Gasto Total '!$H$25:$H$43,MATCH(G96,'3. Gasto Total '!$B$25:$B$43,0)),))</f>
        <v>0</v>
      </c>
      <c r="I96" s="40"/>
      <c r="J96" s="40"/>
      <c r="K96" s="40"/>
      <c r="L96" s="40"/>
      <c r="M96" s="40"/>
      <c r="N96" s="40"/>
      <c r="O96" s="40"/>
      <c r="P96" s="95">
        <f t="shared" si="27"/>
        <v>0</v>
      </c>
      <c r="Q96" s="43"/>
      <c r="R96" s="43"/>
      <c r="S96" s="43"/>
      <c r="T96" s="44"/>
      <c r="U96" s="44"/>
      <c r="V96" s="97">
        <f t="shared" si="28"/>
        <v>0</v>
      </c>
      <c r="W96" s="97">
        <f t="shared" si="29"/>
        <v>0</v>
      </c>
      <c r="X96" s="97">
        <f t="shared" si="30"/>
        <v>0</v>
      </c>
      <c r="Y96" s="113"/>
      <c r="Z96" s="44"/>
      <c r="AA96" s="53"/>
      <c r="AB96" s="53"/>
      <c r="AC96" s="97">
        <f t="shared" si="31"/>
        <v>0</v>
      </c>
      <c r="AD96" s="113"/>
      <c r="AE96" s="46"/>
      <c r="AF96" s="46"/>
      <c r="AG96" s="46"/>
      <c r="AH96" s="97">
        <f t="shared" si="32"/>
        <v>0</v>
      </c>
      <c r="AI96" s="113"/>
      <c r="AJ96" s="46"/>
      <c r="AK96" s="54"/>
      <c r="AL96" s="53"/>
      <c r="AM96" s="97">
        <f t="shared" si="33"/>
        <v>0</v>
      </c>
      <c r="AN96" s="113"/>
      <c r="AO96" s="46"/>
      <c r="AP96" s="54"/>
      <c r="AQ96" s="53"/>
      <c r="AR96" s="97">
        <f t="shared" si="34"/>
        <v>0</v>
      </c>
      <c r="AS96" s="97">
        <f t="shared" si="35"/>
        <v>0</v>
      </c>
      <c r="AT96" s="97">
        <f t="shared" si="36"/>
        <v>0</v>
      </c>
      <c r="AU96" s="97">
        <f t="shared" si="37"/>
        <v>0</v>
      </c>
      <c r="AV96" s="113"/>
      <c r="AW96" s="46"/>
      <c r="AX96" s="46"/>
      <c r="AY96" s="97">
        <f t="shared" si="38"/>
        <v>0</v>
      </c>
      <c r="BC96" s="56" t="str">
        <f t="shared" si="39"/>
        <v/>
      </c>
      <c r="BD96" s="45">
        <f>IF(Q96&gt;'Costes máximos'!$D$22,'Costes máximos'!$D$22,Q96)</f>
        <v>0</v>
      </c>
      <c r="BE96" s="45">
        <f>IF(R96&gt;'Costes máximos'!$D$22,'Costes máximos'!$D$22,R96)</f>
        <v>0</v>
      </c>
      <c r="BF96" s="45">
        <f>IF(S96&gt;'Costes máximos'!$D$22,'Costes máximos'!$D$22,S96)</f>
        <v>0</v>
      </c>
      <c r="BG96" s="45">
        <f>IF(T96&gt;'Costes máximos'!$D$22,'Costes máximos'!$D$22,T96)</f>
        <v>0</v>
      </c>
      <c r="BH96" s="45">
        <f>IF(U96&gt;'Costes máximos'!$D$22,'Costes máximos'!$D$22,U96)</f>
        <v>0</v>
      </c>
    </row>
    <row r="97" spans="2:60" outlineLevel="1" x14ac:dyDescent="0.25">
      <c r="B97" s="63"/>
      <c r="C97" s="64"/>
      <c r="D97" s="64"/>
      <c r="E97" s="64"/>
      <c r="F97" s="95">
        <f>IFERROR(INDEX('1. Paquetes y Tareas'!$F$16:$F$84,MATCH(BC97,'1. Paquetes y Tareas'!$E$16:$E$84,0)),0)</f>
        <v>0</v>
      </c>
      <c r="G97" s="50"/>
      <c r="H97" s="96">
        <f>IF($C$48="Investigación industrial",IFERROR(INDEX('3. Gasto Total '!$G$25:$G$43,MATCH(G97,'3. Gasto Total '!$B$25:$B$43,0)),""),IFERROR(INDEX('3. Gasto Total '!$H$25:$H$43,MATCH(G97,'3. Gasto Total '!$B$25:$B$43,0)),))</f>
        <v>0</v>
      </c>
      <c r="I97" s="40"/>
      <c r="J97" s="40"/>
      <c r="K97" s="40"/>
      <c r="L97" s="40"/>
      <c r="M97" s="40"/>
      <c r="N97" s="40"/>
      <c r="O97" s="40"/>
      <c r="P97" s="95">
        <f t="shared" si="27"/>
        <v>0</v>
      </c>
      <c r="Q97" s="43"/>
      <c r="R97" s="43"/>
      <c r="S97" s="43"/>
      <c r="T97" s="44"/>
      <c r="U97" s="44"/>
      <c r="V97" s="97">
        <f t="shared" si="28"/>
        <v>0</v>
      </c>
      <c r="W97" s="97">
        <f t="shared" si="29"/>
        <v>0</v>
      </c>
      <c r="X97" s="97">
        <f t="shared" si="30"/>
        <v>0</v>
      </c>
      <c r="Y97" s="113"/>
      <c r="Z97" s="44"/>
      <c r="AA97" s="53"/>
      <c r="AB97" s="53"/>
      <c r="AC97" s="97">
        <f t="shared" si="31"/>
        <v>0</v>
      </c>
      <c r="AD97" s="113"/>
      <c r="AE97" s="46"/>
      <c r="AF97" s="46"/>
      <c r="AG97" s="46"/>
      <c r="AH97" s="97">
        <f t="shared" si="32"/>
        <v>0</v>
      </c>
      <c r="AI97" s="113"/>
      <c r="AJ97" s="46"/>
      <c r="AK97" s="54"/>
      <c r="AL97" s="53"/>
      <c r="AM97" s="97">
        <f t="shared" si="33"/>
        <v>0</v>
      </c>
      <c r="AN97" s="113"/>
      <c r="AO97" s="46"/>
      <c r="AP97" s="54"/>
      <c r="AQ97" s="53"/>
      <c r="AR97" s="97">
        <f t="shared" si="34"/>
        <v>0</v>
      </c>
      <c r="AS97" s="97">
        <f t="shared" si="35"/>
        <v>0</v>
      </c>
      <c r="AT97" s="97">
        <f t="shared" si="36"/>
        <v>0</v>
      </c>
      <c r="AU97" s="97">
        <f t="shared" si="37"/>
        <v>0</v>
      </c>
      <c r="AV97" s="113"/>
      <c r="AW97" s="46"/>
      <c r="AX97" s="46"/>
      <c r="AY97" s="97">
        <f t="shared" si="38"/>
        <v>0</v>
      </c>
      <c r="BC97" s="56" t="str">
        <f t="shared" si="39"/>
        <v/>
      </c>
      <c r="BD97" s="45">
        <f>IF(Q97&gt;'Costes máximos'!$D$22,'Costes máximos'!$D$22,Q97)</f>
        <v>0</v>
      </c>
      <c r="BE97" s="45">
        <f>IF(R97&gt;'Costes máximos'!$D$22,'Costes máximos'!$D$22,R97)</f>
        <v>0</v>
      </c>
      <c r="BF97" s="45">
        <f>IF(S97&gt;'Costes máximos'!$D$22,'Costes máximos'!$D$22,S97)</f>
        <v>0</v>
      </c>
      <c r="BG97" s="45">
        <f>IF(T97&gt;'Costes máximos'!$D$22,'Costes máximos'!$D$22,T97)</f>
        <v>0</v>
      </c>
      <c r="BH97" s="45">
        <f>IF(U97&gt;'Costes máximos'!$D$22,'Costes máximos'!$D$22,U97)</f>
        <v>0</v>
      </c>
    </row>
    <row r="98" spans="2:60" outlineLevel="1" x14ac:dyDescent="0.25">
      <c r="B98" s="63"/>
      <c r="C98" s="64"/>
      <c r="D98" s="64"/>
      <c r="E98" s="64"/>
      <c r="F98" s="95">
        <f>IFERROR(INDEX('1. Paquetes y Tareas'!$F$16:$F$84,MATCH(BC98,'1. Paquetes y Tareas'!$E$16:$E$84,0)),0)</f>
        <v>0</v>
      </c>
      <c r="G98" s="50"/>
      <c r="H98" s="96">
        <f>IF($C$48="Investigación industrial",IFERROR(INDEX('3. Gasto Total '!$G$25:$G$43,MATCH(G98,'3. Gasto Total '!$B$25:$B$43,0)),""),IFERROR(INDEX('3. Gasto Total '!$H$25:$H$43,MATCH(G98,'3. Gasto Total '!$B$25:$B$43,0)),))</f>
        <v>0</v>
      </c>
      <c r="I98" s="40"/>
      <c r="J98" s="40"/>
      <c r="K98" s="40"/>
      <c r="L98" s="40"/>
      <c r="M98" s="40"/>
      <c r="N98" s="40"/>
      <c r="O98" s="40"/>
      <c r="P98" s="95">
        <f t="shared" si="27"/>
        <v>0</v>
      </c>
      <c r="Q98" s="43"/>
      <c r="R98" s="43"/>
      <c r="S98" s="43"/>
      <c r="T98" s="44"/>
      <c r="U98" s="44"/>
      <c r="V98" s="97">
        <f t="shared" si="28"/>
        <v>0</v>
      </c>
      <c r="W98" s="97">
        <f t="shared" si="29"/>
        <v>0</v>
      </c>
      <c r="X98" s="97">
        <f t="shared" si="30"/>
        <v>0</v>
      </c>
      <c r="Y98" s="113"/>
      <c r="Z98" s="44"/>
      <c r="AA98" s="53"/>
      <c r="AB98" s="53"/>
      <c r="AC98" s="97">
        <f t="shared" si="31"/>
        <v>0</v>
      </c>
      <c r="AD98" s="113"/>
      <c r="AE98" s="46"/>
      <c r="AF98" s="46"/>
      <c r="AG98" s="46"/>
      <c r="AH98" s="97">
        <f t="shared" si="32"/>
        <v>0</v>
      </c>
      <c r="AI98" s="113"/>
      <c r="AJ98" s="46"/>
      <c r="AK98" s="54"/>
      <c r="AL98" s="53"/>
      <c r="AM98" s="97">
        <f t="shared" si="33"/>
        <v>0</v>
      </c>
      <c r="AN98" s="113"/>
      <c r="AO98" s="46"/>
      <c r="AP98" s="54"/>
      <c r="AQ98" s="53"/>
      <c r="AR98" s="97">
        <f t="shared" si="34"/>
        <v>0</v>
      </c>
      <c r="AS98" s="97">
        <f t="shared" si="35"/>
        <v>0</v>
      </c>
      <c r="AT98" s="97">
        <f t="shared" si="36"/>
        <v>0</v>
      </c>
      <c r="AU98" s="97">
        <f t="shared" si="37"/>
        <v>0</v>
      </c>
      <c r="AV98" s="113"/>
      <c r="AW98" s="46"/>
      <c r="AX98" s="46"/>
      <c r="AY98" s="97">
        <f t="shared" si="38"/>
        <v>0</v>
      </c>
      <c r="BC98" s="56" t="str">
        <f t="shared" si="39"/>
        <v/>
      </c>
      <c r="BD98" s="45">
        <f>IF(Q98&gt;'Costes máximos'!$D$22,'Costes máximos'!$D$22,Q98)</f>
        <v>0</v>
      </c>
      <c r="BE98" s="45">
        <f>IF(R98&gt;'Costes máximos'!$D$22,'Costes máximos'!$D$22,R98)</f>
        <v>0</v>
      </c>
      <c r="BF98" s="45">
        <f>IF(S98&gt;'Costes máximos'!$D$22,'Costes máximos'!$D$22,S98)</f>
        <v>0</v>
      </c>
      <c r="BG98" s="45">
        <f>IF(T98&gt;'Costes máximos'!$D$22,'Costes máximos'!$D$22,T98)</f>
        <v>0</v>
      </c>
      <c r="BH98" s="45">
        <f>IF(U98&gt;'Costes máximos'!$D$22,'Costes máximos'!$D$22,U98)</f>
        <v>0</v>
      </c>
    </row>
    <row r="99" spans="2:60" outlineLevel="1" x14ac:dyDescent="0.25">
      <c r="B99" s="63"/>
      <c r="C99" s="64"/>
      <c r="D99" s="64"/>
      <c r="E99" s="64"/>
      <c r="F99" s="95">
        <f>IFERROR(INDEX('1. Paquetes y Tareas'!$F$16:$F$84,MATCH(BC99,'1. Paquetes y Tareas'!$E$16:$E$84,0)),0)</f>
        <v>0</v>
      </c>
      <c r="G99" s="50"/>
      <c r="H99" s="96">
        <f>IF($C$48="Investigación industrial",IFERROR(INDEX('3. Gasto Total '!$G$25:$G$43,MATCH(G99,'3. Gasto Total '!$B$25:$B$43,0)),""),IFERROR(INDEX('3. Gasto Total '!$H$25:$H$43,MATCH(G99,'3. Gasto Total '!$B$25:$B$43,0)),))</f>
        <v>0</v>
      </c>
      <c r="I99" s="40"/>
      <c r="J99" s="40"/>
      <c r="K99" s="40"/>
      <c r="L99" s="40"/>
      <c r="M99" s="40"/>
      <c r="N99" s="40"/>
      <c r="O99" s="40"/>
      <c r="P99" s="95">
        <f t="shared" si="27"/>
        <v>0</v>
      </c>
      <c r="Q99" s="43"/>
      <c r="R99" s="43"/>
      <c r="S99" s="43"/>
      <c r="T99" s="44"/>
      <c r="U99" s="44"/>
      <c r="V99" s="97">
        <f t="shared" si="28"/>
        <v>0</v>
      </c>
      <c r="W99" s="97">
        <f t="shared" si="29"/>
        <v>0</v>
      </c>
      <c r="X99" s="97">
        <f t="shared" si="30"/>
        <v>0</v>
      </c>
      <c r="Y99" s="113"/>
      <c r="Z99" s="44"/>
      <c r="AA99" s="53"/>
      <c r="AB99" s="53"/>
      <c r="AC99" s="97">
        <f t="shared" si="31"/>
        <v>0</v>
      </c>
      <c r="AD99" s="113"/>
      <c r="AE99" s="46"/>
      <c r="AF99" s="46"/>
      <c r="AG99" s="46"/>
      <c r="AH99" s="97">
        <f t="shared" si="32"/>
        <v>0</v>
      </c>
      <c r="AI99" s="113"/>
      <c r="AJ99" s="46"/>
      <c r="AK99" s="54"/>
      <c r="AL99" s="53"/>
      <c r="AM99" s="97">
        <f t="shared" si="33"/>
        <v>0</v>
      </c>
      <c r="AN99" s="113"/>
      <c r="AO99" s="46"/>
      <c r="AP99" s="54"/>
      <c r="AQ99" s="53"/>
      <c r="AR99" s="97">
        <f t="shared" si="34"/>
        <v>0</v>
      </c>
      <c r="AS99" s="97">
        <f t="shared" si="35"/>
        <v>0</v>
      </c>
      <c r="AT99" s="97">
        <f t="shared" si="36"/>
        <v>0</v>
      </c>
      <c r="AU99" s="97">
        <f t="shared" si="37"/>
        <v>0</v>
      </c>
      <c r="AV99" s="113"/>
      <c r="AW99" s="46"/>
      <c r="AX99" s="46"/>
      <c r="AY99" s="97">
        <f t="shared" si="38"/>
        <v>0</v>
      </c>
      <c r="BC99" s="56" t="str">
        <f t="shared" si="39"/>
        <v/>
      </c>
      <c r="BD99" s="45">
        <f>IF(Q99&gt;'Costes máximos'!$D$22,'Costes máximos'!$D$22,Q99)</f>
        <v>0</v>
      </c>
      <c r="BE99" s="45">
        <f>IF(R99&gt;'Costes máximos'!$D$22,'Costes máximos'!$D$22,R99)</f>
        <v>0</v>
      </c>
      <c r="BF99" s="45">
        <f>IF(S99&gt;'Costes máximos'!$D$22,'Costes máximos'!$D$22,S99)</f>
        <v>0</v>
      </c>
      <c r="BG99" s="45">
        <f>IF(T99&gt;'Costes máximos'!$D$22,'Costes máximos'!$D$22,T99)</f>
        <v>0</v>
      </c>
      <c r="BH99" s="45">
        <f>IF(U99&gt;'Costes máximos'!$D$22,'Costes máximos'!$D$22,U99)</f>
        <v>0</v>
      </c>
    </row>
    <row r="100" spans="2:60" outlineLevel="1" x14ac:dyDescent="0.25">
      <c r="B100" s="63"/>
      <c r="C100" s="64"/>
      <c r="D100" s="64"/>
      <c r="E100" s="64"/>
      <c r="F100" s="95">
        <f>IFERROR(INDEX('1. Paquetes y Tareas'!$F$16:$F$84,MATCH(BC100,'1. Paquetes y Tareas'!$E$16:$E$84,0)),0)</f>
        <v>0</v>
      </c>
      <c r="G100" s="50"/>
      <c r="H100" s="96">
        <f>IF($C$48="Investigación industrial",IFERROR(INDEX('3. Gasto Total '!$G$25:$G$43,MATCH(G100,'3. Gasto Total '!$B$25:$B$43,0)),""),IFERROR(INDEX('3. Gasto Total '!$H$25:$H$43,MATCH(G100,'3. Gasto Total '!$B$25:$B$43,0)),))</f>
        <v>0</v>
      </c>
      <c r="I100" s="40"/>
      <c r="J100" s="40"/>
      <c r="K100" s="40"/>
      <c r="L100" s="40"/>
      <c r="M100" s="40"/>
      <c r="N100" s="40"/>
      <c r="O100" s="40"/>
      <c r="P100" s="95">
        <f t="shared" si="27"/>
        <v>0</v>
      </c>
      <c r="Q100" s="43"/>
      <c r="R100" s="43"/>
      <c r="S100" s="43"/>
      <c r="T100" s="44"/>
      <c r="U100" s="44"/>
      <c r="V100" s="97">
        <f t="shared" si="28"/>
        <v>0</v>
      </c>
      <c r="W100" s="97">
        <f t="shared" si="29"/>
        <v>0</v>
      </c>
      <c r="X100" s="97">
        <f t="shared" si="30"/>
        <v>0</v>
      </c>
      <c r="Y100" s="113"/>
      <c r="Z100" s="44"/>
      <c r="AA100" s="53"/>
      <c r="AB100" s="53"/>
      <c r="AC100" s="97">
        <f t="shared" si="31"/>
        <v>0</v>
      </c>
      <c r="AD100" s="113"/>
      <c r="AE100" s="46"/>
      <c r="AF100" s="46"/>
      <c r="AG100" s="46"/>
      <c r="AH100" s="97">
        <f t="shared" si="32"/>
        <v>0</v>
      </c>
      <c r="AI100" s="113"/>
      <c r="AJ100" s="46"/>
      <c r="AK100" s="54"/>
      <c r="AL100" s="53"/>
      <c r="AM100" s="97">
        <f t="shared" si="33"/>
        <v>0</v>
      </c>
      <c r="AN100" s="113"/>
      <c r="AO100" s="46"/>
      <c r="AP100" s="54"/>
      <c r="AQ100" s="53"/>
      <c r="AR100" s="97">
        <f t="shared" si="34"/>
        <v>0</v>
      </c>
      <c r="AS100" s="97">
        <f t="shared" si="35"/>
        <v>0</v>
      </c>
      <c r="AT100" s="97">
        <f t="shared" si="36"/>
        <v>0</v>
      </c>
      <c r="AU100" s="97">
        <f t="shared" si="37"/>
        <v>0</v>
      </c>
      <c r="AV100" s="113"/>
      <c r="AW100" s="46"/>
      <c r="AX100" s="46"/>
      <c r="AY100" s="97">
        <f t="shared" si="38"/>
        <v>0</v>
      </c>
      <c r="BC100" s="56" t="str">
        <f t="shared" si="39"/>
        <v/>
      </c>
      <c r="BD100" s="45">
        <f>IF(Q100&gt;'Costes máximos'!$D$22,'Costes máximos'!$D$22,Q100)</f>
        <v>0</v>
      </c>
      <c r="BE100" s="45">
        <f>IF(R100&gt;'Costes máximos'!$D$22,'Costes máximos'!$D$22,R100)</f>
        <v>0</v>
      </c>
      <c r="BF100" s="45">
        <f>IF(S100&gt;'Costes máximos'!$D$22,'Costes máximos'!$D$22,S100)</f>
        <v>0</v>
      </c>
      <c r="BG100" s="45">
        <f>IF(T100&gt;'Costes máximos'!$D$22,'Costes máximos'!$D$22,T100)</f>
        <v>0</v>
      </c>
      <c r="BH100" s="45">
        <f>IF(U100&gt;'Costes máximos'!$D$22,'Costes máximos'!$D$22,U100)</f>
        <v>0</v>
      </c>
    </row>
    <row r="101" spans="2:60" outlineLevel="1" x14ac:dyDescent="0.25">
      <c r="B101" s="63"/>
      <c r="C101" s="64"/>
      <c r="D101" s="64"/>
      <c r="E101" s="64"/>
      <c r="F101" s="95">
        <f>IFERROR(INDEX('1. Paquetes y Tareas'!$F$16:$F$84,MATCH(BC101,'1. Paquetes y Tareas'!$E$16:$E$84,0)),0)</f>
        <v>0</v>
      </c>
      <c r="G101" s="50"/>
      <c r="H101" s="96">
        <f>IF($C$48="Investigación industrial",IFERROR(INDEX('3. Gasto Total '!$G$25:$G$43,MATCH(G101,'3. Gasto Total '!$B$25:$B$43,0)),""),IFERROR(INDEX('3. Gasto Total '!$H$25:$H$43,MATCH(G101,'3. Gasto Total '!$B$25:$B$43,0)),))</f>
        <v>0</v>
      </c>
      <c r="I101" s="40"/>
      <c r="J101" s="40"/>
      <c r="K101" s="40"/>
      <c r="L101" s="40"/>
      <c r="M101" s="40"/>
      <c r="N101" s="40"/>
      <c r="O101" s="40"/>
      <c r="P101" s="95">
        <f t="shared" si="27"/>
        <v>0</v>
      </c>
      <c r="Q101" s="43"/>
      <c r="R101" s="43"/>
      <c r="S101" s="43"/>
      <c r="T101" s="44"/>
      <c r="U101" s="44"/>
      <c r="V101" s="97">
        <f t="shared" si="28"/>
        <v>0</v>
      </c>
      <c r="W101" s="97">
        <f t="shared" si="29"/>
        <v>0</v>
      </c>
      <c r="X101" s="97">
        <f t="shared" si="30"/>
        <v>0</v>
      </c>
      <c r="Y101" s="113"/>
      <c r="Z101" s="44"/>
      <c r="AA101" s="53"/>
      <c r="AB101" s="53"/>
      <c r="AC101" s="97">
        <f t="shared" si="31"/>
        <v>0</v>
      </c>
      <c r="AD101" s="113"/>
      <c r="AE101" s="46"/>
      <c r="AF101" s="46"/>
      <c r="AG101" s="46"/>
      <c r="AH101" s="97">
        <f t="shared" si="32"/>
        <v>0</v>
      </c>
      <c r="AI101" s="113"/>
      <c r="AJ101" s="46"/>
      <c r="AK101" s="54"/>
      <c r="AL101" s="53"/>
      <c r="AM101" s="97">
        <f t="shared" si="33"/>
        <v>0</v>
      </c>
      <c r="AN101" s="113"/>
      <c r="AO101" s="46"/>
      <c r="AP101" s="54"/>
      <c r="AQ101" s="53"/>
      <c r="AR101" s="97">
        <f t="shared" si="34"/>
        <v>0</v>
      </c>
      <c r="AS101" s="97">
        <f t="shared" si="35"/>
        <v>0</v>
      </c>
      <c r="AT101" s="97">
        <f t="shared" si="36"/>
        <v>0</v>
      </c>
      <c r="AU101" s="97">
        <f t="shared" si="37"/>
        <v>0</v>
      </c>
      <c r="AV101" s="113"/>
      <c r="AW101" s="46"/>
      <c r="AX101" s="46"/>
      <c r="AY101" s="97">
        <f t="shared" si="38"/>
        <v>0</v>
      </c>
      <c r="BC101" s="56" t="str">
        <f t="shared" si="39"/>
        <v/>
      </c>
      <c r="BD101" s="45">
        <f>IF(Q101&gt;'Costes máximos'!$D$22,'Costes máximos'!$D$22,Q101)</f>
        <v>0</v>
      </c>
      <c r="BE101" s="45">
        <f>IF(R101&gt;'Costes máximos'!$D$22,'Costes máximos'!$D$22,R101)</f>
        <v>0</v>
      </c>
      <c r="BF101" s="45">
        <f>IF(S101&gt;'Costes máximos'!$D$22,'Costes máximos'!$D$22,S101)</f>
        <v>0</v>
      </c>
      <c r="BG101" s="45">
        <f>IF(T101&gt;'Costes máximos'!$D$22,'Costes máximos'!$D$22,T101)</f>
        <v>0</v>
      </c>
      <c r="BH101" s="45">
        <f>IF(U101&gt;'Costes máximos'!$D$22,'Costes máximos'!$D$22,U101)</f>
        <v>0</v>
      </c>
    </row>
    <row r="102" spans="2:60" outlineLevel="1" x14ac:dyDescent="0.25">
      <c r="B102" s="63"/>
      <c r="C102" s="64"/>
      <c r="D102" s="64"/>
      <c r="E102" s="64"/>
      <c r="F102" s="95">
        <f>IFERROR(INDEX('1. Paquetes y Tareas'!$F$16:$F$84,MATCH(BC102,'1. Paquetes y Tareas'!$E$16:$E$84,0)),0)</f>
        <v>0</v>
      </c>
      <c r="G102" s="50"/>
      <c r="H102" s="96">
        <f>IF($C$48="Investigación industrial",IFERROR(INDEX('3. Gasto Total '!$G$25:$G$43,MATCH(G102,'3. Gasto Total '!$B$25:$B$43,0)),""),IFERROR(INDEX('3. Gasto Total '!$H$25:$H$43,MATCH(G102,'3. Gasto Total '!$B$25:$B$43,0)),))</f>
        <v>0</v>
      </c>
      <c r="I102" s="40"/>
      <c r="J102" s="40"/>
      <c r="K102" s="40"/>
      <c r="L102" s="40"/>
      <c r="M102" s="40"/>
      <c r="N102" s="40"/>
      <c r="O102" s="40"/>
      <c r="P102" s="95">
        <f t="shared" si="27"/>
        <v>0</v>
      </c>
      <c r="Q102" s="43"/>
      <c r="R102" s="43"/>
      <c r="S102" s="43"/>
      <c r="T102" s="44"/>
      <c r="U102" s="44"/>
      <c r="V102" s="97">
        <f t="shared" si="28"/>
        <v>0</v>
      </c>
      <c r="W102" s="97">
        <f t="shared" si="29"/>
        <v>0</v>
      </c>
      <c r="X102" s="97">
        <f t="shared" si="30"/>
        <v>0</v>
      </c>
      <c r="Y102" s="113"/>
      <c r="Z102" s="44"/>
      <c r="AA102" s="53"/>
      <c r="AB102" s="53"/>
      <c r="AC102" s="97">
        <f t="shared" si="31"/>
        <v>0</v>
      </c>
      <c r="AD102" s="113"/>
      <c r="AE102" s="46"/>
      <c r="AF102" s="46"/>
      <c r="AG102" s="46"/>
      <c r="AH102" s="97">
        <f t="shared" si="32"/>
        <v>0</v>
      </c>
      <c r="AI102" s="113"/>
      <c r="AJ102" s="46"/>
      <c r="AK102" s="54"/>
      <c r="AL102" s="53"/>
      <c r="AM102" s="97">
        <f t="shared" si="33"/>
        <v>0</v>
      </c>
      <c r="AN102" s="113"/>
      <c r="AO102" s="46"/>
      <c r="AP102" s="54"/>
      <c r="AQ102" s="53"/>
      <c r="AR102" s="97">
        <f t="shared" si="34"/>
        <v>0</v>
      </c>
      <c r="AS102" s="97">
        <f t="shared" si="35"/>
        <v>0</v>
      </c>
      <c r="AT102" s="97">
        <f t="shared" si="36"/>
        <v>0</v>
      </c>
      <c r="AU102" s="97">
        <f t="shared" si="37"/>
        <v>0</v>
      </c>
      <c r="AV102" s="113"/>
      <c r="AW102" s="46"/>
      <c r="AX102" s="46"/>
      <c r="AY102" s="97">
        <f t="shared" si="38"/>
        <v>0</v>
      </c>
      <c r="BC102" s="56" t="str">
        <f t="shared" si="39"/>
        <v/>
      </c>
      <c r="BD102" s="45">
        <f>IF(Q102&gt;'Costes máximos'!$D$22,'Costes máximos'!$D$22,Q102)</f>
        <v>0</v>
      </c>
      <c r="BE102" s="45">
        <f>IF(R102&gt;'Costes máximos'!$D$22,'Costes máximos'!$D$22,R102)</f>
        <v>0</v>
      </c>
      <c r="BF102" s="45">
        <f>IF(S102&gt;'Costes máximos'!$D$22,'Costes máximos'!$D$22,S102)</f>
        <v>0</v>
      </c>
      <c r="BG102" s="45">
        <f>IF(T102&gt;'Costes máximos'!$D$22,'Costes máximos'!$D$22,T102)</f>
        <v>0</v>
      </c>
      <c r="BH102" s="45">
        <f>IF(U102&gt;'Costes máximos'!$D$22,'Costes máximos'!$D$22,U102)</f>
        <v>0</v>
      </c>
    </row>
    <row r="103" spans="2:60" outlineLevel="1" x14ac:dyDescent="0.25">
      <c r="B103" s="63"/>
      <c r="C103" s="64"/>
      <c r="D103" s="64"/>
      <c r="E103" s="64"/>
      <c r="F103" s="95">
        <f>IFERROR(INDEX('1. Paquetes y Tareas'!$F$16:$F$84,MATCH(BC103,'1. Paquetes y Tareas'!$E$16:$E$84,0)),0)</f>
        <v>0</v>
      </c>
      <c r="G103" s="50"/>
      <c r="H103" s="96">
        <f>IF($C$48="Investigación industrial",IFERROR(INDEX('3. Gasto Total '!$G$25:$G$43,MATCH(G103,'3. Gasto Total '!$B$25:$B$43,0)),""),IFERROR(INDEX('3. Gasto Total '!$H$25:$H$43,MATCH(G103,'3. Gasto Total '!$B$25:$B$43,0)),))</f>
        <v>0</v>
      </c>
      <c r="I103" s="40"/>
      <c r="J103" s="40"/>
      <c r="K103" s="40"/>
      <c r="L103" s="40"/>
      <c r="M103" s="40"/>
      <c r="N103" s="40"/>
      <c r="O103" s="40"/>
      <c r="P103" s="95">
        <f t="shared" si="27"/>
        <v>0</v>
      </c>
      <c r="Q103" s="43"/>
      <c r="R103" s="43"/>
      <c r="S103" s="43"/>
      <c r="T103" s="44"/>
      <c r="U103" s="44"/>
      <c r="V103" s="97">
        <f t="shared" si="28"/>
        <v>0</v>
      </c>
      <c r="W103" s="97">
        <f t="shared" si="29"/>
        <v>0</v>
      </c>
      <c r="X103" s="97">
        <f t="shared" si="30"/>
        <v>0</v>
      </c>
      <c r="Y103" s="113"/>
      <c r="Z103" s="44"/>
      <c r="AA103" s="53"/>
      <c r="AB103" s="53"/>
      <c r="AC103" s="97">
        <f t="shared" si="31"/>
        <v>0</v>
      </c>
      <c r="AD103" s="113"/>
      <c r="AE103" s="46"/>
      <c r="AF103" s="46"/>
      <c r="AG103" s="46"/>
      <c r="AH103" s="97">
        <f t="shared" si="32"/>
        <v>0</v>
      </c>
      <c r="AI103" s="113"/>
      <c r="AJ103" s="46"/>
      <c r="AK103" s="54"/>
      <c r="AL103" s="53"/>
      <c r="AM103" s="97">
        <f t="shared" si="33"/>
        <v>0</v>
      </c>
      <c r="AN103" s="113"/>
      <c r="AO103" s="46"/>
      <c r="AP103" s="54"/>
      <c r="AQ103" s="53"/>
      <c r="AR103" s="97">
        <f t="shared" si="34"/>
        <v>0</v>
      </c>
      <c r="AS103" s="97">
        <f t="shared" si="35"/>
        <v>0</v>
      </c>
      <c r="AT103" s="97">
        <f t="shared" si="36"/>
        <v>0</v>
      </c>
      <c r="AU103" s="97">
        <f t="shared" si="37"/>
        <v>0</v>
      </c>
      <c r="AV103" s="113"/>
      <c r="AW103" s="46"/>
      <c r="AX103" s="46"/>
      <c r="AY103" s="97">
        <f t="shared" si="38"/>
        <v>0</v>
      </c>
      <c r="BC103" s="56" t="str">
        <f t="shared" si="39"/>
        <v/>
      </c>
      <c r="BD103" s="45">
        <f>IF(Q103&gt;'Costes máximos'!$D$22,'Costes máximos'!$D$22,Q103)</f>
        <v>0</v>
      </c>
      <c r="BE103" s="45">
        <f>IF(R103&gt;'Costes máximos'!$D$22,'Costes máximos'!$D$22,R103)</f>
        <v>0</v>
      </c>
      <c r="BF103" s="45">
        <f>IF(S103&gt;'Costes máximos'!$D$22,'Costes máximos'!$D$22,S103)</f>
        <v>0</v>
      </c>
      <c r="BG103" s="45">
        <f>IF(T103&gt;'Costes máximos'!$D$22,'Costes máximos'!$D$22,T103)</f>
        <v>0</v>
      </c>
      <c r="BH103" s="45">
        <f>IF(U103&gt;'Costes máximos'!$D$22,'Costes máximos'!$D$22,U103)</f>
        <v>0</v>
      </c>
    </row>
    <row r="104" spans="2:60" outlineLevel="1" x14ac:dyDescent="0.25">
      <c r="B104" s="63"/>
      <c r="C104" s="64"/>
      <c r="D104" s="64"/>
      <c r="E104" s="64"/>
      <c r="F104" s="95">
        <f>IFERROR(INDEX('1. Paquetes y Tareas'!$F$16:$F$84,MATCH(BC104,'1. Paquetes y Tareas'!$E$16:$E$84,0)),0)</f>
        <v>0</v>
      </c>
      <c r="G104" s="50"/>
      <c r="H104" s="96">
        <f>IF($C$48="Investigación industrial",IFERROR(INDEX('3. Gasto Total '!$G$25:$G$43,MATCH(G104,'3. Gasto Total '!$B$25:$B$43,0)),""),IFERROR(INDEX('3. Gasto Total '!$H$25:$H$43,MATCH(G104,'3. Gasto Total '!$B$25:$B$43,0)),))</f>
        <v>0</v>
      </c>
      <c r="I104" s="40"/>
      <c r="J104" s="40"/>
      <c r="K104" s="40"/>
      <c r="L104" s="40"/>
      <c r="M104" s="40"/>
      <c r="N104" s="40"/>
      <c r="O104" s="40"/>
      <c r="P104" s="95">
        <f t="shared" si="27"/>
        <v>0</v>
      </c>
      <c r="Q104" s="43"/>
      <c r="R104" s="43"/>
      <c r="S104" s="43"/>
      <c r="T104" s="44"/>
      <c r="U104" s="44"/>
      <c r="V104" s="97">
        <f t="shared" si="28"/>
        <v>0</v>
      </c>
      <c r="W104" s="97">
        <f t="shared" si="29"/>
        <v>0</v>
      </c>
      <c r="X104" s="97">
        <f t="shared" si="30"/>
        <v>0</v>
      </c>
      <c r="Y104" s="113"/>
      <c r="Z104" s="44"/>
      <c r="AA104" s="53"/>
      <c r="AB104" s="53"/>
      <c r="AC104" s="97">
        <f t="shared" si="31"/>
        <v>0</v>
      </c>
      <c r="AD104" s="113"/>
      <c r="AE104" s="46"/>
      <c r="AF104" s="46"/>
      <c r="AG104" s="46"/>
      <c r="AH104" s="97">
        <f t="shared" si="32"/>
        <v>0</v>
      </c>
      <c r="AI104" s="113"/>
      <c r="AJ104" s="46"/>
      <c r="AK104" s="54"/>
      <c r="AL104" s="53"/>
      <c r="AM104" s="97">
        <f t="shared" si="33"/>
        <v>0</v>
      </c>
      <c r="AN104" s="113"/>
      <c r="AO104" s="46"/>
      <c r="AP104" s="54"/>
      <c r="AQ104" s="53"/>
      <c r="AR104" s="97">
        <f t="shared" si="34"/>
        <v>0</v>
      </c>
      <c r="AS104" s="97">
        <f t="shared" si="35"/>
        <v>0</v>
      </c>
      <c r="AT104" s="97">
        <f t="shared" si="36"/>
        <v>0</v>
      </c>
      <c r="AU104" s="97">
        <f t="shared" si="37"/>
        <v>0</v>
      </c>
      <c r="AV104" s="113"/>
      <c r="AW104" s="46"/>
      <c r="AX104" s="46"/>
      <c r="AY104" s="97">
        <f t="shared" si="38"/>
        <v>0</v>
      </c>
      <c r="BC104" s="56" t="str">
        <f t="shared" si="39"/>
        <v/>
      </c>
      <c r="BD104" s="45">
        <f>IF(Q104&gt;'Costes máximos'!$D$22,'Costes máximos'!$D$22,Q104)</f>
        <v>0</v>
      </c>
      <c r="BE104" s="45">
        <f>IF(R104&gt;'Costes máximos'!$D$22,'Costes máximos'!$D$22,R104)</f>
        <v>0</v>
      </c>
      <c r="BF104" s="45">
        <f>IF(S104&gt;'Costes máximos'!$D$22,'Costes máximos'!$D$22,S104)</f>
        <v>0</v>
      </c>
      <c r="BG104" s="45">
        <f>IF(T104&gt;'Costes máximos'!$D$22,'Costes máximos'!$D$22,T104)</f>
        <v>0</v>
      </c>
      <c r="BH104" s="45">
        <f>IF(U104&gt;'Costes máximos'!$D$22,'Costes máximos'!$D$22,U104)</f>
        <v>0</v>
      </c>
    </row>
    <row r="105" spans="2:60" outlineLevel="1" x14ac:dyDescent="0.25">
      <c r="B105" s="63"/>
      <c r="C105" s="64"/>
      <c r="D105" s="64"/>
      <c r="E105" s="64"/>
      <c r="F105" s="95">
        <f>IFERROR(INDEX('1. Paquetes y Tareas'!$F$16:$F$84,MATCH(BC105,'1. Paquetes y Tareas'!$E$16:$E$84,0)),0)</f>
        <v>0</v>
      </c>
      <c r="G105" s="50"/>
      <c r="H105" s="96">
        <f>IF($C$48="Investigación industrial",IFERROR(INDEX('3. Gasto Total '!$G$25:$G$43,MATCH(G105,'3. Gasto Total '!$B$25:$B$43,0)),""),IFERROR(INDEX('3. Gasto Total '!$H$25:$H$43,MATCH(G105,'3. Gasto Total '!$B$25:$B$43,0)),))</f>
        <v>0</v>
      </c>
      <c r="I105" s="40"/>
      <c r="J105" s="40"/>
      <c r="K105" s="40"/>
      <c r="L105" s="40"/>
      <c r="M105" s="40"/>
      <c r="N105" s="40"/>
      <c r="O105" s="40"/>
      <c r="P105" s="95">
        <f t="shared" si="27"/>
        <v>0</v>
      </c>
      <c r="Q105" s="43"/>
      <c r="R105" s="43"/>
      <c r="S105" s="43"/>
      <c r="T105" s="44"/>
      <c r="U105" s="44"/>
      <c r="V105" s="97">
        <f t="shared" si="28"/>
        <v>0</v>
      </c>
      <c r="W105" s="97">
        <f t="shared" si="29"/>
        <v>0</v>
      </c>
      <c r="X105" s="97">
        <f t="shared" si="30"/>
        <v>0</v>
      </c>
      <c r="Y105" s="113"/>
      <c r="Z105" s="44"/>
      <c r="AA105" s="53"/>
      <c r="AB105" s="53"/>
      <c r="AC105" s="97">
        <f t="shared" si="31"/>
        <v>0</v>
      </c>
      <c r="AD105" s="113"/>
      <c r="AE105" s="46"/>
      <c r="AF105" s="46"/>
      <c r="AG105" s="46"/>
      <c r="AH105" s="97">
        <f t="shared" si="32"/>
        <v>0</v>
      </c>
      <c r="AI105" s="113"/>
      <c r="AJ105" s="46"/>
      <c r="AK105" s="54"/>
      <c r="AL105" s="53"/>
      <c r="AM105" s="97">
        <f t="shared" si="33"/>
        <v>0</v>
      </c>
      <c r="AN105" s="113"/>
      <c r="AO105" s="46"/>
      <c r="AP105" s="54"/>
      <c r="AQ105" s="53"/>
      <c r="AR105" s="97">
        <f t="shared" si="34"/>
        <v>0</v>
      </c>
      <c r="AS105" s="97">
        <f t="shared" si="35"/>
        <v>0</v>
      </c>
      <c r="AT105" s="97">
        <f t="shared" si="36"/>
        <v>0</v>
      </c>
      <c r="AU105" s="97">
        <f t="shared" si="37"/>
        <v>0</v>
      </c>
      <c r="AV105" s="113"/>
      <c r="AW105" s="46"/>
      <c r="AX105" s="46"/>
      <c r="AY105" s="97">
        <f t="shared" si="38"/>
        <v>0</v>
      </c>
      <c r="BC105" s="56" t="str">
        <f t="shared" si="39"/>
        <v/>
      </c>
      <c r="BD105" s="45">
        <f>IF(Q105&gt;'Costes máximos'!$D$22,'Costes máximos'!$D$22,Q105)</f>
        <v>0</v>
      </c>
      <c r="BE105" s="45">
        <f>IF(R105&gt;'Costes máximos'!$D$22,'Costes máximos'!$D$22,R105)</f>
        <v>0</v>
      </c>
      <c r="BF105" s="45">
        <f>IF(S105&gt;'Costes máximos'!$D$22,'Costes máximos'!$D$22,S105)</f>
        <v>0</v>
      </c>
      <c r="BG105" s="45">
        <f>IF(T105&gt;'Costes máximos'!$D$22,'Costes máximos'!$D$22,T105)</f>
        <v>0</v>
      </c>
      <c r="BH105" s="45">
        <f>IF(U105&gt;'Costes máximos'!$D$22,'Costes máximos'!$D$22,U105)</f>
        <v>0</v>
      </c>
    </row>
    <row r="106" spans="2:60" outlineLevel="1" x14ac:dyDescent="0.25">
      <c r="B106" s="63"/>
      <c r="C106" s="64"/>
      <c r="D106" s="64"/>
      <c r="E106" s="64"/>
      <c r="F106" s="95">
        <f>IFERROR(INDEX('1. Paquetes y Tareas'!$F$16:$F$84,MATCH(BC106,'1. Paquetes y Tareas'!$E$16:$E$84,0)),0)</f>
        <v>0</v>
      </c>
      <c r="G106" s="50"/>
      <c r="H106" s="96">
        <f>IF($C$48="Investigación industrial",IFERROR(INDEX('3. Gasto Total '!$G$25:$G$43,MATCH(G106,'3. Gasto Total '!$B$25:$B$43,0)),""),IFERROR(INDEX('3. Gasto Total '!$H$25:$H$43,MATCH(G106,'3. Gasto Total '!$B$25:$B$43,0)),))</f>
        <v>0</v>
      </c>
      <c r="I106" s="40"/>
      <c r="J106" s="40"/>
      <c r="K106" s="40"/>
      <c r="L106" s="40"/>
      <c r="M106" s="40"/>
      <c r="N106" s="40"/>
      <c r="O106" s="40"/>
      <c r="P106" s="95">
        <f t="shared" si="27"/>
        <v>0</v>
      </c>
      <c r="Q106" s="43"/>
      <c r="R106" s="43"/>
      <c r="S106" s="43"/>
      <c r="T106" s="44"/>
      <c r="U106" s="44"/>
      <c r="V106" s="97">
        <f t="shared" si="28"/>
        <v>0</v>
      </c>
      <c r="W106" s="97">
        <f t="shared" si="29"/>
        <v>0</v>
      </c>
      <c r="X106" s="97">
        <f t="shared" si="30"/>
        <v>0</v>
      </c>
      <c r="Y106" s="113"/>
      <c r="Z106" s="44"/>
      <c r="AA106" s="53"/>
      <c r="AB106" s="53"/>
      <c r="AC106" s="97">
        <f t="shared" si="31"/>
        <v>0</v>
      </c>
      <c r="AD106" s="113"/>
      <c r="AE106" s="46"/>
      <c r="AF106" s="46"/>
      <c r="AG106" s="46"/>
      <c r="AH106" s="97">
        <f t="shared" si="32"/>
        <v>0</v>
      </c>
      <c r="AI106" s="113"/>
      <c r="AJ106" s="46"/>
      <c r="AK106" s="54"/>
      <c r="AL106" s="53"/>
      <c r="AM106" s="97">
        <f t="shared" si="33"/>
        <v>0</v>
      </c>
      <c r="AN106" s="113"/>
      <c r="AO106" s="46"/>
      <c r="AP106" s="54"/>
      <c r="AQ106" s="53"/>
      <c r="AR106" s="97">
        <f t="shared" si="34"/>
        <v>0</v>
      </c>
      <c r="AS106" s="97">
        <f t="shared" si="35"/>
        <v>0</v>
      </c>
      <c r="AT106" s="97">
        <f t="shared" si="36"/>
        <v>0</v>
      </c>
      <c r="AU106" s="97">
        <f t="shared" si="37"/>
        <v>0</v>
      </c>
      <c r="AV106" s="113"/>
      <c r="AW106" s="46"/>
      <c r="AX106" s="46"/>
      <c r="AY106" s="97">
        <f t="shared" si="38"/>
        <v>0</v>
      </c>
      <c r="BC106" s="56" t="str">
        <f t="shared" si="39"/>
        <v/>
      </c>
      <c r="BD106" s="45">
        <f>IF(Q106&gt;'Costes máximos'!$D$22,'Costes máximos'!$D$22,Q106)</f>
        <v>0</v>
      </c>
      <c r="BE106" s="45">
        <f>IF(R106&gt;'Costes máximos'!$D$22,'Costes máximos'!$D$22,R106)</f>
        <v>0</v>
      </c>
      <c r="BF106" s="45">
        <f>IF(S106&gt;'Costes máximos'!$D$22,'Costes máximos'!$D$22,S106)</f>
        <v>0</v>
      </c>
      <c r="BG106" s="45">
        <f>IF(T106&gt;'Costes máximos'!$D$22,'Costes máximos'!$D$22,T106)</f>
        <v>0</v>
      </c>
      <c r="BH106" s="45">
        <f>IF(U106&gt;'Costes máximos'!$D$22,'Costes máximos'!$D$22,U106)</f>
        <v>0</v>
      </c>
    </row>
    <row r="107" spans="2:60" outlineLevel="1" x14ac:dyDescent="0.25">
      <c r="B107" s="63"/>
      <c r="C107" s="64"/>
      <c r="D107" s="64"/>
      <c r="E107" s="64"/>
      <c r="F107" s="95">
        <f>IFERROR(INDEX('1. Paquetes y Tareas'!$F$16:$F$84,MATCH(BC107,'1. Paquetes y Tareas'!$E$16:$E$84,0)),0)</f>
        <v>0</v>
      </c>
      <c r="G107" s="50"/>
      <c r="H107" s="96">
        <f>IF($C$48="Investigación industrial",IFERROR(INDEX('3. Gasto Total '!$G$25:$G$43,MATCH(G107,'3. Gasto Total '!$B$25:$B$43,0)),""),IFERROR(INDEX('3. Gasto Total '!$H$25:$H$43,MATCH(G107,'3. Gasto Total '!$B$25:$B$43,0)),))</f>
        <v>0</v>
      </c>
      <c r="I107" s="40"/>
      <c r="J107" s="40"/>
      <c r="K107" s="40"/>
      <c r="L107" s="40"/>
      <c r="M107" s="40"/>
      <c r="N107" s="40"/>
      <c r="O107" s="40"/>
      <c r="P107" s="95">
        <f t="shared" si="27"/>
        <v>0</v>
      </c>
      <c r="Q107" s="43"/>
      <c r="R107" s="43"/>
      <c r="S107" s="43"/>
      <c r="T107" s="44"/>
      <c r="U107" s="44"/>
      <c r="V107" s="97">
        <f t="shared" si="28"/>
        <v>0</v>
      </c>
      <c r="W107" s="97">
        <f t="shared" si="29"/>
        <v>0</v>
      </c>
      <c r="X107" s="97">
        <f t="shared" si="30"/>
        <v>0</v>
      </c>
      <c r="Y107" s="113"/>
      <c r="Z107" s="44"/>
      <c r="AA107" s="53"/>
      <c r="AB107" s="53"/>
      <c r="AC107" s="97">
        <f t="shared" si="31"/>
        <v>0</v>
      </c>
      <c r="AD107" s="113"/>
      <c r="AE107" s="46"/>
      <c r="AF107" s="46"/>
      <c r="AG107" s="46"/>
      <c r="AH107" s="97">
        <f t="shared" si="32"/>
        <v>0</v>
      </c>
      <c r="AI107" s="113"/>
      <c r="AJ107" s="46"/>
      <c r="AK107" s="54"/>
      <c r="AL107" s="53"/>
      <c r="AM107" s="97">
        <f t="shared" si="33"/>
        <v>0</v>
      </c>
      <c r="AN107" s="113"/>
      <c r="AO107" s="46"/>
      <c r="AP107" s="54"/>
      <c r="AQ107" s="53"/>
      <c r="AR107" s="97">
        <f t="shared" si="34"/>
        <v>0</v>
      </c>
      <c r="AS107" s="97">
        <f t="shared" si="35"/>
        <v>0</v>
      </c>
      <c r="AT107" s="97">
        <f t="shared" si="36"/>
        <v>0</v>
      </c>
      <c r="AU107" s="97">
        <f t="shared" si="37"/>
        <v>0</v>
      </c>
      <c r="AV107" s="113"/>
      <c r="AW107" s="46"/>
      <c r="AX107" s="46"/>
      <c r="AY107" s="97">
        <f t="shared" si="38"/>
        <v>0</v>
      </c>
      <c r="BC107" s="56" t="str">
        <f t="shared" si="39"/>
        <v/>
      </c>
      <c r="BD107" s="45">
        <f>IF(Q107&gt;'Costes máximos'!$D$22,'Costes máximos'!$D$22,Q107)</f>
        <v>0</v>
      </c>
      <c r="BE107" s="45">
        <f>IF(R107&gt;'Costes máximos'!$D$22,'Costes máximos'!$D$22,R107)</f>
        <v>0</v>
      </c>
      <c r="BF107" s="45">
        <f>IF(S107&gt;'Costes máximos'!$D$22,'Costes máximos'!$D$22,S107)</f>
        <v>0</v>
      </c>
      <c r="BG107" s="45">
        <f>IF(T107&gt;'Costes máximos'!$D$22,'Costes máximos'!$D$22,T107)</f>
        <v>0</v>
      </c>
      <c r="BH107" s="45">
        <f>IF(U107&gt;'Costes máximos'!$D$22,'Costes máximos'!$D$22,U107)</f>
        <v>0</v>
      </c>
    </row>
    <row r="108" spans="2:60" outlineLevel="1" x14ac:dyDescent="0.25">
      <c r="B108" s="63"/>
      <c r="C108" s="64"/>
      <c r="D108" s="64"/>
      <c r="E108" s="64"/>
      <c r="F108" s="95">
        <f>IFERROR(INDEX('1. Paquetes y Tareas'!$F$16:$F$84,MATCH(BC108,'1. Paquetes y Tareas'!$E$16:$E$84,0)),0)</f>
        <v>0</v>
      </c>
      <c r="G108" s="50"/>
      <c r="H108" s="96">
        <f>IF($C$48="Investigación industrial",IFERROR(INDEX('3. Gasto Total '!$G$25:$G$43,MATCH(G108,'3. Gasto Total '!$B$25:$B$43,0)),""),IFERROR(INDEX('3. Gasto Total '!$H$25:$H$43,MATCH(G108,'3. Gasto Total '!$B$25:$B$43,0)),))</f>
        <v>0</v>
      </c>
      <c r="I108" s="40"/>
      <c r="J108" s="40"/>
      <c r="K108" s="40"/>
      <c r="L108" s="40"/>
      <c r="M108" s="40"/>
      <c r="N108" s="40"/>
      <c r="O108" s="40"/>
      <c r="P108" s="95">
        <f t="shared" si="27"/>
        <v>0</v>
      </c>
      <c r="Q108" s="43"/>
      <c r="R108" s="43"/>
      <c r="S108" s="43"/>
      <c r="T108" s="44"/>
      <c r="U108" s="44"/>
      <c r="V108" s="97">
        <f t="shared" si="28"/>
        <v>0</v>
      </c>
      <c r="W108" s="97">
        <f t="shared" si="29"/>
        <v>0</v>
      </c>
      <c r="X108" s="97">
        <f t="shared" si="30"/>
        <v>0</v>
      </c>
      <c r="Y108" s="113"/>
      <c r="Z108" s="44"/>
      <c r="AA108" s="53"/>
      <c r="AB108" s="53"/>
      <c r="AC108" s="97">
        <f t="shared" si="31"/>
        <v>0</v>
      </c>
      <c r="AD108" s="113"/>
      <c r="AE108" s="46"/>
      <c r="AF108" s="46"/>
      <c r="AG108" s="46"/>
      <c r="AH108" s="97">
        <f t="shared" si="32"/>
        <v>0</v>
      </c>
      <c r="AI108" s="113"/>
      <c r="AJ108" s="46"/>
      <c r="AK108" s="54"/>
      <c r="AL108" s="53"/>
      <c r="AM108" s="97">
        <f t="shared" si="33"/>
        <v>0</v>
      </c>
      <c r="AN108" s="113"/>
      <c r="AO108" s="46"/>
      <c r="AP108" s="54"/>
      <c r="AQ108" s="53"/>
      <c r="AR108" s="97">
        <f t="shared" si="34"/>
        <v>0</v>
      </c>
      <c r="AS108" s="97">
        <f t="shared" si="35"/>
        <v>0</v>
      </c>
      <c r="AT108" s="97">
        <f t="shared" si="36"/>
        <v>0</v>
      </c>
      <c r="AU108" s="97">
        <f t="shared" si="37"/>
        <v>0</v>
      </c>
      <c r="AV108" s="113"/>
      <c r="AW108" s="46"/>
      <c r="AX108" s="46"/>
      <c r="AY108" s="97">
        <f t="shared" si="38"/>
        <v>0</v>
      </c>
      <c r="BC108" s="56" t="str">
        <f t="shared" si="39"/>
        <v/>
      </c>
      <c r="BD108" s="45">
        <f>IF(Q108&gt;'Costes máximos'!$D$22,'Costes máximos'!$D$22,Q108)</f>
        <v>0</v>
      </c>
      <c r="BE108" s="45">
        <f>IF(R108&gt;'Costes máximos'!$D$22,'Costes máximos'!$D$22,R108)</f>
        <v>0</v>
      </c>
      <c r="BF108" s="45">
        <f>IF(S108&gt;'Costes máximos'!$D$22,'Costes máximos'!$D$22,S108)</f>
        <v>0</v>
      </c>
      <c r="BG108" s="45">
        <f>IF(T108&gt;'Costes máximos'!$D$22,'Costes máximos'!$D$22,T108)</f>
        <v>0</v>
      </c>
      <c r="BH108" s="45">
        <f>IF(U108&gt;'Costes máximos'!$D$22,'Costes máximos'!$D$22,U108)</f>
        <v>0</v>
      </c>
    </row>
    <row r="109" spans="2:60" outlineLevel="1" x14ac:dyDescent="0.25">
      <c r="B109" s="63"/>
      <c r="C109" s="64"/>
      <c r="D109" s="64"/>
      <c r="E109" s="64"/>
      <c r="F109" s="95">
        <f>IFERROR(INDEX('1. Paquetes y Tareas'!$F$16:$F$84,MATCH(BC109,'1. Paquetes y Tareas'!$E$16:$E$84,0)),0)</f>
        <v>0</v>
      </c>
      <c r="G109" s="50"/>
      <c r="H109" s="96">
        <f>IF($C$48="Investigación industrial",IFERROR(INDEX('3. Gasto Total '!$G$25:$G$43,MATCH(G109,'3. Gasto Total '!$B$25:$B$43,0)),""),IFERROR(INDEX('3. Gasto Total '!$H$25:$H$43,MATCH(G109,'3. Gasto Total '!$B$25:$B$43,0)),))</f>
        <v>0</v>
      </c>
      <c r="I109" s="40"/>
      <c r="J109" s="40"/>
      <c r="K109" s="40"/>
      <c r="L109" s="40"/>
      <c r="M109" s="40"/>
      <c r="N109" s="40"/>
      <c r="O109" s="40"/>
      <c r="P109" s="95">
        <f t="shared" si="27"/>
        <v>0</v>
      </c>
      <c r="Q109" s="43"/>
      <c r="R109" s="43"/>
      <c r="S109" s="43"/>
      <c r="T109" s="44"/>
      <c r="U109" s="44"/>
      <c r="V109" s="97">
        <f t="shared" si="28"/>
        <v>0</v>
      </c>
      <c r="W109" s="97">
        <f t="shared" si="29"/>
        <v>0</v>
      </c>
      <c r="X109" s="97">
        <f t="shared" si="30"/>
        <v>0</v>
      </c>
      <c r="Y109" s="113"/>
      <c r="Z109" s="44"/>
      <c r="AA109" s="53"/>
      <c r="AB109" s="53"/>
      <c r="AC109" s="97">
        <f t="shared" si="31"/>
        <v>0</v>
      </c>
      <c r="AD109" s="113"/>
      <c r="AE109" s="46"/>
      <c r="AF109" s="46"/>
      <c r="AG109" s="46"/>
      <c r="AH109" s="97">
        <f t="shared" si="32"/>
        <v>0</v>
      </c>
      <c r="AI109" s="113"/>
      <c r="AJ109" s="46"/>
      <c r="AK109" s="54"/>
      <c r="AL109" s="53"/>
      <c r="AM109" s="97">
        <f t="shared" si="33"/>
        <v>0</v>
      </c>
      <c r="AN109" s="113"/>
      <c r="AO109" s="46"/>
      <c r="AP109" s="54"/>
      <c r="AQ109" s="53"/>
      <c r="AR109" s="97">
        <f t="shared" si="34"/>
        <v>0</v>
      </c>
      <c r="AS109" s="97">
        <f t="shared" si="35"/>
        <v>0</v>
      </c>
      <c r="AT109" s="97">
        <f t="shared" si="36"/>
        <v>0</v>
      </c>
      <c r="AU109" s="97">
        <f t="shared" si="37"/>
        <v>0</v>
      </c>
      <c r="AV109" s="113"/>
      <c r="AW109" s="46"/>
      <c r="AX109" s="46"/>
      <c r="AY109" s="97">
        <f t="shared" si="38"/>
        <v>0</v>
      </c>
      <c r="BC109" s="56" t="str">
        <f t="shared" si="39"/>
        <v/>
      </c>
      <c r="BD109" s="45">
        <f>IF(Q109&gt;'Costes máximos'!$D$22,'Costes máximos'!$D$22,Q109)</f>
        <v>0</v>
      </c>
      <c r="BE109" s="45">
        <f>IF(R109&gt;'Costes máximos'!$D$22,'Costes máximos'!$D$22,R109)</f>
        <v>0</v>
      </c>
      <c r="BF109" s="45">
        <f>IF(S109&gt;'Costes máximos'!$D$22,'Costes máximos'!$D$22,S109)</f>
        <v>0</v>
      </c>
      <c r="BG109" s="45">
        <f>IF(T109&gt;'Costes máximos'!$D$22,'Costes máximos'!$D$22,T109)</f>
        <v>0</v>
      </c>
      <c r="BH109" s="45">
        <f>IF(U109&gt;'Costes máximos'!$D$22,'Costes máximos'!$D$22,U109)</f>
        <v>0</v>
      </c>
    </row>
    <row r="110" spans="2:60" outlineLevel="1" x14ac:dyDescent="0.25">
      <c r="B110" s="63"/>
      <c r="C110" s="64"/>
      <c r="D110" s="64"/>
      <c r="E110" s="64"/>
      <c r="F110" s="95">
        <f>IFERROR(INDEX('1. Paquetes y Tareas'!$F$16:$F$84,MATCH(BC110,'1. Paquetes y Tareas'!$E$16:$E$84,0)),0)</f>
        <v>0</v>
      </c>
      <c r="G110" s="50"/>
      <c r="H110" s="96">
        <f>IF($C$48="Investigación industrial",IFERROR(INDEX('3. Gasto Total '!$G$25:$G$43,MATCH(G110,'3. Gasto Total '!$B$25:$B$43,0)),""),IFERROR(INDEX('3. Gasto Total '!$H$25:$H$43,MATCH(G110,'3. Gasto Total '!$B$25:$B$43,0)),))</f>
        <v>0</v>
      </c>
      <c r="I110" s="40"/>
      <c r="J110" s="40"/>
      <c r="K110" s="40"/>
      <c r="L110" s="40"/>
      <c r="M110" s="40"/>
      <c r="N110" s="40"/>
      <c r="O110" s="40"/>
      <c r="P110" s="95">
        <f t="shared" si="27"/>
        <v>0</v>
      </c>
      <c r="Q110" s="43"/>
      <c r="R110" s="43"/>
      <c r="S110" s="43"/>
      <c r="T110" s="44"/>
      <c r="U110" s="44"/>
      <c r="V110" s="97">
        <f t="shared" si="28"/>
        <v>0</v>
      </c>
      <c r="W110" s="97">
        <f t="shared" si="29"/>
        <v>0</v>
      </c>
      <c r="X110" s="97">
        <f t="shared" si="30"/>
        <v>0</v>
      </c>
      <c r="Y110" s="113"/>
      <c r="Z110" s="44"/>
      <c r="AA110" s="53"/>
      <c r="AB110" s="53"/>
      <c r="AC110" s="97">
        <f t="shared" si="31"/>
        <v>0</v>
      </c>
      <c r="AD110" s="113"/>
      <c r="AE110" s="46"/>
      <c r="AF110" s="46"/>
      <c r="AG110" s="46"/>
      <c r="AH110" s="97">
        <f t="shared" si="32"/>
        <v>0</v>
      </c>
      <c r="AI110" s="113"/>
      <c r="AJ110" s="46"/>
      <c r="AK110" s="54"/>
      <c r="AL110" s="53"/>
      <c r="AM110" s="97">
        <f t="shared" si="33"/>
        <v>0</v>
      </c>
      <c r="AN110" s="113"/>
      <c r="AO110" s="46"/>
      <c r="AP110" s="54"/>
      <c r="AQ110" s="53"/>
      <c r="AR110" s="97">
        <f t="shared" si="34"/>
        <v>0</v>
      </c>
      <c r="AS110" s="97">
        <f t="shared" si="35"/>
        <v>0</v>
      </c>
      <c r="AT110" s="97">
        <f t="shared" si="36"/>
        <v>0</v>
      </c>
      <c r="AU110" s="97">
        <f t="shared" si="37"/>
        <v>0</v>
      </c>
      <c r="AV110" s="113"/>
      <c r="AW110" s="46"/>
      <c r="AX110" s="46"/>
      <c r="AY110" s="97">
        <f t="shared" si="38"/>
        <v>0</v>
      </c>
      <c r="BC110" s="56" t="str">
        <f t="shared" si="39"/>
        <v/>
      </c>
      <c r="BD110" s="45">
        <f>IF(Q110&gt;'Costes máximos'!$D$22,'Costes máximos'!$D$22,Q110)</f>
        <v>0</v>
      </c>
      <c r="BE110" s="45">
        <f>IF(R110&gt;'Costes máximos'!$D$22,'Costes máximos'!$D$22,R110)</f>
        <v>0</v>
      </c>
      <c r="BF110" s="45">
        <f>IF(S110&gt;'Costes máximos'!$D$22,'Costes máximos'!$D$22,S110)</f>
        <v>0</v>
      </c>
      <c r="BG110" s="45">
        <f>IF(T110&gt;'Costes máximos'!$D$22,'Costes máximos'!$D$22,T110)</f>
        <v>0</v>
      </c>
      <c r="BH110" s="45">
        <f>IF(U110&gt;'Costes máximos'!$D$22,'Costes máximos'!$D$22,U110)</f>
        <v>0</v>
      </c>
    </row>
    <row r="111" spans="2:60" outlineLevel="1" x14ac:dyDescent="0.25">
      <c r="B111" s="63"/>
      <c r="C111" s="64"/>
      <c r="D111" s="64"/>
      <c r="E111" s="64"/>
      <c r="F111" s="95">
        <f>IFERROR(INDEX('1. Paquetes y Tareas'!$F$16:$F$84,MATCH(BC111,'1. Paquetes y Tareas'!$E$16:$E$84,0)),0)</f>
        <v>0</v>
      </c>
      <c r="G111" s="50"/>
      <c r="H111" s="96">
        <f>IF($C$48="Investigación industrial",IFERROR(INDEX('3. Gasto Total '!$G$25:$G$43,MATCH(G111,'3. Gasto Total '!$B$25:$B$43,0)),""),IFERROR(INDEX('3. Gasto Total '!$H$25:$H$43,MATCH(G111,'3. Gasto Total '!$B$25:$B$43,0)),))</f>
        <v>0</v>
      </c>
      <c r="I111" s="40"/>
      <c r="J111" s="40"/>
      <c r="K111" s="40"/>
      <c r="L111" s="40"/>
      <c r="M111" s="40"/>
      <c r="N111" s="40"/>
      <c r="O111" s="40"/>
      <c r="P111" s="95">
        <f t="shared" si="27"/>
        <v>0</v>
      </c>
      <c r="Q111" s="43"/>
      <c r="R111" s="43"/>
      <c r="S111" s="43"/>
      <c r="T111" s="44"/>
      <c r="U111" s="44"/>
      <c r="V111" s="97">
        <f t="shared" si="28"/>
        <v>0</v>
      </c>
      <c r="W111" s="97">
        <f t="shared" si="29"/>
        <v>0</v>
      </c>
      <c r="X111" s="97">
        <f t="shared" si="30"/>
        <v>0</v>
      </c>
      <c r="Y111" s="113"/>
      <c r="Z111" s="44"/>
      <c r="AA111" s="53"/>
      <c r="AB111" s="53"/>
      <c r="AC111" s="97">
        <f t="shared" si="31"/>
        <v>0</v>
      </c>
      <c r="AD111" s="113"/>
      <c r="AE111" s="46"/>
      <c r="AF111" s="46"/>
      <c r="AG111" s="46"/>
      <c r="AH111" s="97">
        <f t="shared" si="32"/>
        <v>0</v>
      </c>
      <c r="AI111" s="113"/>
      <c r="AJ111" s="46"/>
      <c r="AK111" s="54"/>
      <c r="AL111" s="53"/>
      <c r="AM111" s="97">
        <f t="shared" si="33"/>
        <v>0</v>
      </c>
      <c r="AN111" s="113"/>
      <c r="AO111" s="46"/>
      <c r="AP111" s="54"/>
      <c r="AQ111" s="53"/>
      <c r="AR111" s="97">
        <f t="shared" si="34"/>
        <v>0</v>
      </c>
      <c r="AS111" s="97">
        <f t="shared" si="35"/>
        <v>0</v>
      </c>
      <c r="AT111" s="97">
        <f t="shared" si="36"/>
        <v>0</v>
      </c>
      <c r="AU111" s="97">
        <f t="shared" si="37"/>
        <v>0</v>
      </c>
      <c r="AV111" s="113"/>
      <c r="AW111" s="46"/>
      <c r="AX111" s="46"/>
      <c r="AY111" s="97">
        <f t="shared" si="38"/>
        <v>0</v>
      </c>
      <c r="BC111" s="56" t="str">
        <f t="shared" si="39"/>
        <v/>
      </c>
      <c r="BD111" s="45">
        <f>IF(Q111&gt;'Costes máximos'!$D$22,'Costes máximos'!$D$22,Q111)</f>
        <v>0</v>
      </c>
      <c r="BE111" s="45">
        <f>IF(R111&gt;'Costes máximos'!$D$22,'Costes máximos'!$D$22,R111)</f>
        <v>0</v>
      </c>
      <c r="BF111" s="45">
        <f>IF(S111&gt;'Costes máximos'!$D$22,'Costes máximos'!$D$22,S111)</f>
        <v>0</v>
      </c>
      <c r="BG111" s="45">
        <f>IF(T111&gt;'Costes máximos'!$D$22,'Costes máximos'!$D$22,T111)</f>
        <v>0</v>
      </c>
      <c r="BH111" s="45">
        <f>IF(U111&gt;'Costes máximos'!$D$22,'Costes máximos'!$D$22,U111)</f>
        <v>0</v>
      </c>
    </row>
    <row r="112" spans="2:60" outlineLevel="1" x14ac:dyDescent="0.25">
      <c r="B112" s="63"/>
      <c r="C112" s="64"/>
      <c r="D112" s="64"/>
      <c r="E112" s="64"/>
      <c r="F112" s="95">
        <f>IFERROR(INDEX('1. Paquetes y Tareas'!$F$16:$F$84,MATCH(BC112,'1. Paquetes y Tareas'!$E$16:$E$84,0)),0)</f>
        <v>0</v>
      </c>
      <c r="G112" s="50"/>
      <c r="H112" s="96">
        <f>IF($C$48="Investigación industrial",IFERROR(INDEX('3. Gasto Total '!$G$25:$G$43,MATCH(G112,'3. Gasto Total '!$B$25:$B$43,0)),""),IFERROR(INDEX('3. Gasto Total '!$H$25:$H$43,MATCH(G112,'3. Gasto Total '!$B$25:$B$43,0)),))</f>
        <v>0</v>
      </c>
      <c r="I112" s="40"/>
      <c r="J112" s="40"/>
      <c r="K112" s="40"/>
      <c r="L112" s="40"/>
      <c r="M112" s="40"/>
      <c r="N112" s="40"/>
      <c r="O112" s="40"/>
      <c r="P112" s="95">
        <f t="shared" si="27"/>
        <v>0</v>
      </c>
      <c r="Q112" s="43"/>
      <c r="R112" s="43"/>
      <c r="S112" s="43"/>
      <c r="T112" s="44"/>
      <c r="U112" s="44"/>
      <c r="V112" s="97">
        <f t="shared" si="28"/>
        <v>0</v>
      </c>
      <c r="W112" s="97">
        <f t="shared" si="29"/>
        <v>0</v>
      </c>
      <c r="X112" s="97">
        <f t="shared" si="30"/>
        <v>0</v>
      </c>
      <c r="Y112" s="113"/>
      <c r="Z112" s="44"/>
      <c r="AA112" s="53"/>
      <c r="AB112" s="53"/>
      <c r="AC112" s="97">
        <f t="shared" si="31"/>
        <v>0</v>
      </c>
      <c r="AD112" s="113"/>
      <c r="AE112" s="46"/>
      <c r="AF112" s="46"/>
      <c r="AG112" s="46"/>
      <c r="AH112" s="97">
        <f t="shared" si="32"/>
        <v>0</v>
      </c>
      <c r="AI112" s="113"/>
      <c r="AJ112" s="46"/>
      <c r="AK112" s="54"/>
      <c r="AL112" s="53"/>
      <c r="AM112" s="97">
        <f t="shared" si="33"/>
        <v>0</v>
      </c>
      <c r="AN112" s="113"/>
      <c r="AO112" s="46"/>
      <c r="AP112" s="54"/>
      <c r="AQ112" s="53"/>
      <c r="AR112" s="97">
        <f t="shared" si="34"/>
        <v>0</v>
      </c>
      <c r="AS112" s="97">
        <f t="shared" si="35"/>
        <v>0</v>
      </c>
      <c r="AT112" s="97">
        <f t="shared" si="36"/>
        <v>0</v>
      </c>
      <c r="AU112" s="97">
        <f t="shared" si="37"/>
        <v>0</v>
      </c>
      <c r="AV112" s="113"/>
      <c r="AW112" s="46"/>
      <c r="AX112" s="46"/>
      <c r="AY112" s="97">
        <f t="shared" si="38"/>
        <v>0</v>
      </c>
      <c r="BC112" s="56" t="str">
        <f t="shared" si="39"/>
        <v/>
      </c>
      <c r="BD112" s="45">
        <f>IF(Q112&gt;'Costes máximos'!$D$22,'Costes máximos'!$D$22,Q112)</f>
        <v>0</v>
      </c>
      <c r="BE112" s="45">
        <f>IF(R112&gt;'Costes máximos'!$D$22,'Costes máximos'!$D$22,R112)</f>
        <v>0</v>
      </c>
      <c r="BF112" s="45">
        <f>IF(S112&gt;'Costes máximos'!$D$22,'Costes máximos'!$D$22,S112)</f>
        <v>0</v>
      </c>
      <c r="BG112" s="45">
        <f>IF(T112&gt;'Costes máximos'!$D$22,'Costes máximos'!$D$22,T112)</f>
        <v>0</v>
      </c>
      <c r="BH112" s="45">
        <f>IF(U112&gt;'Costes máximos'!$D$22,'Costes máximos'!$D$22,U112)</f>
        <v>0</v>
      </c>
    </row>
    <row r="113" spans="2:60" outlineLevel="1" x14ac:dyDescent="0.25">
      <c r="B113" s="63"/>
      <c r="C113" s="64"/>
      <c r="D113" s="64"/>
      <c r="E113" s="64"/>
      <c r="F113" s="95">
        <f>IFERROR(INDEX('1. Paquetes y Tareas'!$F$16:$F$84,MATCH(BC113,'1. Paquetes y Tareas'!$E$16:$E$84,0)),0)</f>
        <v>0</v>
      </c>
      <c r="G113" s="50"/>
      <c r="H113" s="96">
        <f>IF($C$48="Investigación industrial",IFERROR(INDEX('3. Gasto Total '!$G$25:$G$43,MATCH(G113,'3. Gasto Total '!$B$25:$B$43,0)),""),IFERROR(INDEX('3. Gasto Total '!$H$25:$H$43,MATCH(G113,'3. Gasto Total '!$B$25:$B$43,0)),))</f>
        <v>0</v>
      </c>
      <c r="I113" s="40"/>
      <c r="J113" s="40"/>
      <c r="K113" s="40"/>
      <c r="L113" s="40"/>
      <c r="M113" s="40"/>
      <c r="N113" s="40"/>
      <c r="O113" s="40"/>
      <c r="P113" s="95">
        <f t="shared" si="27"/>
        <v>0</v>
      </c>
      <c r="Q113" s="43"/>
      <c r="R113" s="43"/>
      <c r="S113" s="43"/>
      <c r="T113" s="44"/>
      <c r="U113" s="44"/>
      <c r="V113" s="97">
        <f t="shared" si="28"/>
        <v>0</v>
      </c>
      <c r="W113" s="97">
        <f t="shared" si="29"/>
        <v>0</v>
      </c>
      <c r="X113" s="97">
        <f t="shared" si="30"/>
        <v>0</v>
      </c>
      <c r="Y113" s="113"/>
      <c r="Z113" s="44"/>
      <c r="AA113" s="53"/>
      <c r="AB113" s="53"/>
      <c r="AC113" s="97">
        <f t="shared" si="31"/>
        <v>0</v>
      </c>
      <c r="AD113" s="113"/>
      <c r="AE113" s="46"/>
      <c r="AF113" s="46"/>
      <c r="AG113" s="46"/>
      <c r="AH113" s="97">
        <f t="shared" si="32"/>
        <v>0</v>
      </c>
      <c r="AI113" s="113"/>
      <c r="AJ113" s="46"/>
      <c r="AK113" s="54"/>
      <c r="AL113" s="53"/>
      <c r="AM113" s="97">
        <f t="shared" si="33"/>
        <v>0</v>
      </c>
      <c r="AN113" s="113"/>
      <c r="AO113" s="46"/>
      <c r="AP113" s="54"/>
      <c r="AQ113" s="53"/>
      <c r="AR113" s="97">
        <f t="shared" si="34"/>
        <v>0</v>
      </c>
      <c r="AS113" s="97">
        <f t="shared" si="35"/>
        <v>0</v>
      </c>
      <c r="AT113" s="97">
        <f t="shared" si="36"/>
        <v>0</v>
      </c>
      <c r="AU113" s="97">
        <f t="shared" si="37"/>
        <v>0</v>
      </c>
      <c r="AV113" s="113"/>
      <c r="AW113" s="46"/>
      <c r="AX113" s="46"/>
      <c r="AY113" s="97">
        <f t="shared" si="38"/>
        <v>0</v>
      </c>
      <c r="BC113" s="56" t="str">
        <f t="shared" si="39"/>
        <v/>
      </c>
      <c r="BD113" s="45">
        <f>IF(Q113&gt;'Costes máximos'!$D$22,'Costes máximos'!$D$22,Q113)</f>
        <v>0</v>
      </c>
      <c r="BE113" s="45">
        <f>IF(R113&gt;'Costes máximos'!$D$22,'Costes máximos'!$D$22,R113)</f>
        <v>0</v>
      </c>
      <c r="BF113" s="45">
        <f>IF(S113&gt;'Costes máximos'!$D$22,'Costes máximos'!$D$22,S113)</f>
        <v>0</v>
      </c>
      <c r="BG113" s="45">
        <f>IF(T113&gt;'Costes máximos'!$D$22,'Costes máximos'!$D$22,T113)</f>
        <v>0</v>
      </c>
      <c r="BH113" s="45">
        <f>IF(U113&gt;'Costes máximos'!$D$22,'Costes máximos'!$D$22,U113)</f>
        <v>0</v>
      </c>
    </row>
    <row r="114" spans="2:60" outlineLevel="1" x14ac:dyDescent="0.25">
      <c r="B114" s="63"/>
      <c r="C114" s="64"/>
      <c r="D114" s="64"/>
      <c r="E114" s="64"/>
      <c r="F114" s="95">
        <f>IFERROR(INDEX('1. Paquetes y Tareas'!$F$16:$F$84,MATCH(BC114,'1. Paquetes y Tareas'!$E$16:$E$84,0)),0)</f>
        <v>0</v>
      </c>
      <c r="G114" s="50"/>
      <c r="H114" s="96">
        <f>IF($C$48="Investigación industrial",IFERROR(INDEX('3. Gasto Total '!$G$25:$G$43,MATCH(G114,'3. Gasto Total '!$B$25:$B$43,0)),""),IFERROR(INDEX('3. Gasto Total '!$H$25:$H$43,MATCH(G114,'3. Gasto Total '!$B$25:$B$43,0)),))</f>
        <v>0</v>
      </c>
      <c r="I114" s="40"/>
      <c r="J114" s="40"/>
      <c r="K114" s="40"/>
      <c r="L114" s="40"/>
      <c r="M114" s="40"/>
      <c r="N114" s="40"/>
      <c r="O114" s="40"/>
      <c r="P114" s="95">
        <f t="shared" si="27"/>
        <v>0</v>
      </c>
      <c r="Q114" s="43"/>
      <c r="R114" s="43"/>
      <c r="S114" s="43"/>
      <c r="T114" s="44"/>
      <c r="U114" s="44"/>
      <c r="V114" s="97">
        <f t="shared" si="28"/>
        <v>0</v>
      </c>
      <c r="W114" s="97">
        <f t="shared" si="29"/>
        <v>0</v>
      </c>
      <c r="X114" s="97">
        <f t="shared" si="30"/>
        <v>0</v>
      </c>
      <c r="Y114" s="113"/>
      <c r="Z114" s="44"/>
      <c r="AA114" s="53"/>
      <c r="AB114" s="53"/>
      <c r="AC114" s="97">
        <f t="shared" si="31"/>
        <v>0</v>
      </c>
      <c r="AD114" s="113"/>
      <c r="AE114" s="46"/>
      <c r="AF114" s="46"/>
      <c r="AG114" s="46"/>
      <c r="AH114" s="97">
        <f t="shared" si="32"/>
        <v>0</v>
      </c>
      <c r="AI114" s="113"/>
      <c r="AJ114" s="46"/>
      <c r="AK114" s="54"/>
      <c r="AL114" s="53"/>
      <c r="AM114" s="97">
        <f t="shared" si="33"/>
        <v>0</v>
      </c>
      <c r="AN114" s="113"/>
      <c r="AO114" s="46"/>
      <c r="AP114" s="54"/>
      <c r="AQ114" s="53"/>
      <c r="AR114" s="97">
        <f t="shared" si="34"/>
        <v>0</v>
      </c>
      <c r="AS114" s="97">
        <f t="shared" si="35"/>
        <v>0</v>
      </c>
      <c r="AT114" s="97">
        <f t="shared" si="36"/>
        <v>0</v>
      </c>
      <c r="AU114" s="97">
        <f t="shared" si="37"/>
        <v>0</v>
      </c>
      <c r="AV114" s="113"/>
      <c r="AW114" s="46"/>
      <c r="AX114" s="46"/>
      <c r="AY114" s="97">
        <f t="shared" si="38"/>
        <v>0</v>
      </c>
      <c r="BC114" s="56" t="str">
        <f t="shared" si="39"/>
        <v/>
      </c>
      <c r="BD114" s="45">
        <f>IF(Q114&gt;'Costes máximos'!$D$22,'Costes máximos'!$D$22,Q114)</f>
        <v>0</v>
      </c>
      <c r="BE114" s="45">
        <f>IF(R114&gt;'Costes máximos'!$D$22,'Costes máximos'!$D$22,R114)</f>
        <v>0</v>
      </c>
      <c r="BF114" s="45">
        <f>IF(S114&gt;'Costes máximos'!$D$22,'Costes máximos'!$D$22,S114)</f>
        <v>0</v>
      </c>
      <c r="BG114" s="45">
        <f>IF(T114&gt;'Costes máximos'!$D$22,'Costes máximos'!$D$22,T114)</f>
        <v>0</v>
      </c>
      <c r="BH114" s="45">
        <f>IF(U114&gt;'Costes máximos'!$D$22,'Costes máximos'!$D$22,U114)</f>
        <v>0</v>
      </c>
    </row>
    <row r="115" spans="2:60" outlineLevel="1" x14ac:dyDescent="0.25">
      <c r="B115" s="63"/>
      <c r="C115" s="64"/>
      <c r="D115" s="64"/>
      <c r="E115" s="64"/>
      <c r="F115" s="95">
        <f>IFERROR(INDEX('1. Paquetes y Tareas'!$F$16:$F$84,MATCH(BC115,'1. Paquetes y Tareas'!$E$16:$E$84,0)),0)</f>
        <v>0</v>
      </c>
      <c r="G115" s="50"/>
      <c r="H115" s="96">
        <f>IF($C$48="Investigación industrial",IFERROR(INDEX('3. Gasto Total '!$G$25:$G$43,MATCH(G115,'3. Gasto Total '!$B$25:$B$43,0)),""),IFERROR(INDEX('3. Gasto Total '!$H$25:$H$43,MATCH(G115,'3. Gasto Total '!$B$25:$B$43,0)),))</f>
        <v>0</v>
      </c>
      <c r="I115" s="40"/>
      <c r="J115" s="40"/>
      <c r="K115" s="40"/>
      <c r="L115" s="40"/>
      <c r="M115" s="40"/>
      <c r="N115" s="40"/>
      <c r="O115" s="40"/>
      <c r="P115" s="95">
        <f t="shared" si="27"/>
        <v>0</v>
      </c>
      <c r="Q115" s="43"/>
      <c r="R115" s="43"/>
      <c r="S115" s="43"/>
      <c r="T115" s="44"/>
      <c r="U115" s="44"/>
      <c r="V115" s="97">
        <f t="shared" si="28"/>
        <v>0</v>
      </c>
      <c r="W115" s="97">
        <f t="shared" si="29"/>
        <v>0</v>
      </c>
      <c r="X115" s="97">
        <f t="shared" si="30"/>
        <v>0</v>
      </c>
      <c r="Y115" s="113"/>
      <c r="Z115" s="44"/>
      <c r="AA115" s="53"/>
      <c r="AB115" s="53"/>
      <c r="AC115" s="97">
        <f t="shared" si="31"/>
        <v>0</v>
      </c>
      <c r="AD115" s="113"/>
      <c r="AE115" s="46"/>
      <c r="AF115" s="46"/>
      <c r="AG115" s="46"/>
      <c r="AH115" s="97">
        <f t="shared" si="32"/>
        <v>0</v>
      </c>
      <c r="AI115" s="113"/>
      <c r="AJ115" s="46"/>
      <c r="AK115" s="54"/>
      <c r="AL115" s="53"/>
      <c r="AM115" s="97">
        <f t="shared" si="33"/>
        <v>0</v>
      </c>
      <c r="AN115" s="113"/>
      <c r="AO115" s="46"/>
      <c r="AP115" s="54"/>
      <c r="AQ115" s="53"/>
      <c r="AR115" s="97">
        <f t="shared" si="34"/>
        <v>0</v>
      </c>
      <c r="AS115" s="97">
        <f t="shared" si="35"/>
        <v>0</v>
      </c>
      <c r="AT115" s="97">
        <f t="shared" si="36"/>
        <v>0</v>
      </c>
      <c r="AU115" s="97">
        <f t="shared" si="37"/>
        <v>0</v>
      </c>
      <c r="AV115" s="113"/>
      <c r="AW115" s="46"/>
      <c r="AX115" s="46"/>
      <c r="AY115" s="97">
        <f t="shared" si="38"/>
        <v>0</v>
      </c>
      <c r="BC115" s="56" t="str">
        <f t="shared" si="39"/>
        <v/>
      </c>
      <c r="BD115" s="45">
        <f>IF(Q115&gt;'Costes máximos'!$D$22,'Costes máximos'!$D$22,Q115)</f>
        <v>0</v>
      </c>
      <c r="BE115" s="45">
        <f>IF(R115&gt;'Costes máximos'!$D$22,'Costes máximos'!$D$22,R115)</f>
        <v>0</v>
      </c>
      <c r="BF115" s="45">
        <f>IF(S115&gt;'Costes máximos'!$D$22,'Costes máximos'!$D$22,S115)</f>
        <v>0</v>
      </c>
      <c r="BG115" s="45">
        <f>IF(T115&gt;'Costes máximos'!$D$22,'Costes máximos'!$D$22,T115)</f>
        <v>0</v>
      </c>
      <c r="BH115" s="45">
        <f>IF(U115&gt;'Costes máximos'!$D$22,'Costes máximos'!$D$22,U115)</f>
        <v>0</v>
      </c>
    </row>
    <row r="116" spans="2:60" outlineLevel="1" x14ac:dyDescent="0.25">
      <c r="B116" s="63"/>
      <c r="C116" s="64"/>
      <c r="D116" s="64"/>
      <c r="E116" s="64"/>
      <c r="F116" s="95">
        <f>IFERROR(INDEX('1. Paquetes y Tareas'!$F$16:$F$84,MATCH(BC116,'1. Paquetes y Tareas'!$E$16:$E$84,0)),0)</f>
        <v>0</v>
      </c>
      <c r="G116" s="50"/>
      <c r="H116" s="96">
        <f>IF($C$48="Investigación industrial",IFERROR(INDEX('3. Gasto Total '!$G$25:$G$43,MATCH(G116,'3. Gasto Total '!$B$25:$B$43,0)),""),IFERROR(INDEX('3. Gasto Total '!$H$25:$H$43,MATCH(G116,'3. Gasto Total '!$B$25:$B$43,0)),))</f>
        <v>0</v>
      </c>
      <c r="I116" s="40"/>
      <c r="J116" s="40"/>
      <c r="K116" s="40"/>
      <c r="L116" s="40"/>
      <c r="M116" s="40"/>
      <c r="N116" s="40"/>
      <c r="O116" s="40"/>
      <c r="P116" s="95">
        <f t="shared" si="27"/>
        <v>0</v>
      </c>
      <c r="Q116" s="43"/>
      <c r="R116" s="43"/>
      <c r="S116" s="43"/>
      <c r="T116" s="44"/>
      <c r="U116" s="44"/>
      <c r="V116" s="97">
        <f t="shared" si="28"/>
        <v>0</v>
      </c>
      <c r="W116" s="97">
        <f t="shared" si="29"/>
        <v>0</v>
      </c>
      <c r="X116" s="97">
        <f t="shared" si="30"/>
        <v>0</v>
      </c>
      <c r="Y116" s="113"/>
      <c r="Z116" s="44"/>
      <c r="AA116" s="53"/>
      <c r="AB116" s="53"/>
      <c r="AC116" s="97">
        <f t="shared" si="31"/>
        <v>0</v>
      </c>
      <c r="AD116" s="113"/>
      <c r="AE116" s="46"/>
      <c r="AF116" s="46"/>
      <c r="AG116" s="46"/>
      <c r="AH116" s="97">
        <f t="shared" si="32"/>
        <v>0</v>
      </c>
      <c r="AI116" s="113"/>
      <c r="AJ116" s="46"/>
      <c r="AK116" s="54"/>
      <c r="AL116" s="53"/>
      <c r="AM116" s="97">
        <f t="shared" si="33"/>
        <v>0</v>
      </c>
      <c r="AN116" s="113"/>
      <c r="AO116" s="46"/>
      <c r="AP116" s="54"/>
      <c r="AQ116" s="53"/>
      <c r="AR116" s="97">
        <f t="shared" si="34"/>
        <v>0</v>
      </c>
      <c r="AS116" s="97">
        <f t="shared" si="35"/>
        <v>0</v>
      </c>
      <c r="AT116" s="97">
        <f t="shared" si="36"/>
        <v>0</v>
      </c>
      <c r="AU116" s="97">
        <f t="shared" si="37"/>
        <v>0</v>
      </c>
      <c r="AV116" s="113"/>
      <c r="AW116" s="46"/>
      <c r="AX116" s="46"/>
      <c r="AY116" s="97">
        <f t="shared" si="38"/>
        <v>0</v>
      </c>
      <c r="BC116" s="56" t="str">
        <f t="shared" si="39"/>
        <v/>
      </c>
      <c r="BD116" s="45">
        <f>IF(Q116&gt;'Costes máximos'!$D$22,'Costes máximos'!$D$22,Q116)</f>
        <v>0</v>
      </c>
      <c r="BE116" s="45">
        <f>IF(R116&gt;'Costes máximos'!$D$22,'Costes máximos'!$D$22,R116)</f>
        <v>0</v>
      </c>
      <c r="BF116" s="45">
        <f>IF(S116&gt;'Costes máximos'!$D$22,'Costes máximos'!$D$22,S116)</f>
        <v>0</v>
      </c>
      <c r="BG116" s="45">
        <f>IF(T116&gt;'Costes máximos'!$D$22,'Costes máximos'!$D$22,T116)</f>
        <v>0</v>
      </c>
      <c r="BH116" s="45">
        <f>IF(U116&gt;'Costes máximos'!$D$22,'Costes máximos'!$D$22,U116)</f>
        <v>0</v>
      </c>
    </row>
    <row r="117" spans="2:60" outlineLevel="1" x14ac:dyDescent="0.25">
      <c r="B117" s="63"/>
      <c r="C117" s="64"/>
      <c r="D117" s="64"/>
      <c r="E117" s="64"/>
      <c r="F117" s="95">
        <f>IFERROR(INDEX('1. Paquetes y Tareas'!$F$16:$F$84,MATCH(BC117,'1. Paquetes y Tareas'!$E$16:$E$84,0)),0)</f>
        <v>0</v>
      </c>
      <c r="G117" s="50"/>
      <c r="H117" s="96">
        <f>IF($C$48="Investigación industrial",IFERROR(INDEX('3. Gasto Total '!$G$25:$G$43,MATCH(G117,'3. Gasto Total '!$B$25:$B$43,0)),""),IFERROR(INDEX('3. Gasto Total '!$H$25:$H$43,MATCH(G117,'3. Gasto Total '!$B$25:$B$43,0)),))</f>
        <v>0</v>
      </c>
      <c r="I117" s="40"/>
      <c r="J117" s="40"/>
      <c r="K117" s="40"/>
      <c r="L117" s="40"/>
      <c r="M117" s="40"/>
      <c r="N117" s="40"/>
      <c r="O117" s="40"/>
      <c r="P117" s="95">
        <f t="shared" si="27"/>
        <v>0</v>
      </c>
      <c r="Q117" s="43"/>
      <c r="R117" s="43"/>
      <c r="S117" s="43"/>
      <c r="T117" s="44"/>
      <c r="U117" s="44"/>
      <c r="V117" s="97">
        <f t="shared" si="28"/>
        <v>0</v>
      </c>
      <c r="W117" s="97">
        <f t="shared" si="29"/>
        <v>0</v>
      </c>
      <c r="X117" s="97">
        <f t="shared" si="30"/>
        <v>0</v>
      </c>
      <c r="Y117" s="113"/>
      <c r="Z117" s="44"/>
      <c r="AA117" s="53"/>
      <c r="AB117" s="53"/>
      <c r="AC117" s="97">
        <f t="shared" si="31"/>
        <v>0</v>
      </c>
      <c r="AD117" s="113"/>
      <c r="AE117" s="46"/>
      <c r="AF117" s="46"/>
      <c r="AG117" s="46"/>
      <c r="AH117" s="97">
        <f t="shared" si="32"/>
        <v>0</v>
      </c>
      <c r="AI117" s="113"/>
      <c r="AJ117" s="46"/>
      <c r="AK117" s="54"/>
      <c r="AL117" s="53"/>
      <c r="AM117" s="97">
        <f t="shared" si="33"/>
        <v>0</v>
      </c>
      <c r="AN117" s="113"/>
      <c r="AO117" s="46"/>
      <c r="AP117" s="54"/>
      <c r="AQ117" s="53"/>
      <c r="AR117" s="97">
        <f t="shared" si="34"/>
        <v>0</v>
      </c>
      <c r="AS117" s="97">
        <f t="shared" si="35"/>
        <v>0</v>
      </c>
      <c r="AT117" s="97">
        <f t="shared" si="36"/>
        <v>0</v>
      </c>
      <c r="AU117" s="97">
        <f t="shared" si="37"/>
        <v>0</v>
      </c>
      <c r="AV117" s="113"/>
      <c r="AW117" s="46"/>
      <c r="AX117" s="46"/>
      <c r="AY117" s="97">
        <f t="shared" si="38"/>
        <v>0</v>
      </c>
      <c r="BC117" s="56" t="str">
        <f t="shared" si="39"/>
        <v/>
      </c>
      <c r="BD117" s="45">
        <f>IF(Q117&gt;'Costes máximos'!$D$22,'Costes máximos'!$D$22,Q117)</f>
        <v>0</v>
      </c>
      <c r="BE117" s="45">
        <f>IF(R117&gt;'Costes máximos'!$D$22,'Costes máximos'!$D$22,R117)</f>
        <v>0</v>
      </c>
      <c r="BF117" s="45">
        <f>IF(S117&gt;'Costes máximos'!$D$22,'Costes máximos'!$D$22,S117)</f>
        <v>0</v>
      </c>
      <c r="BG117" s="45">
        <f>IF(T117&gt;'Costes máximos'!$D$22,'Costes máximos'!$D$22,T117)</f>
        <v>0</v>
      </c>
      <c r="BH117" s="45">
        <f>IF(U117&gt;'Costes máximos'!$D$22,'Costes máximos'!$D$22,U117)</f>
        <v>0</v>
      </c>
    </row>
    <row r="118" spans="2:60" outlineLevel="1" x14ac:dyDescent="0.25">
      <c r="B118" s="63"/>
      <c r="C118" s="64"/>
      <c r="D118" s="64"/>
      <c r="E118" s="64"/>
      <c r="F118" s="95">
        <f>IFERROR(INDEX('1. Paquetes y Tareas'!$F$16:$F$84,MATCH(BC118,'1. Paquetes y Tareas'!$E$16:$E$84,0)),0)</f>
        <v>0</v>
      </c>
      <c r="G118" s="50"/>
      <c r="H118" s="96">
        <f>IF($C$48="Investigación industrial",IFERROR(INDEX('3. Gasto Total '!$G$25:$G$43,MATCH(G118,'3. Gasto Total '!$B$25:$B$43,0)),""),IFERROR(INDEX('3. Gasto Total '!$H$25:$H$43,MATCH(G118,'3. Gasto Total '!$B$25:$B$43,0)),))</f>
        <v>0</v>
      </c>
      <c r="I118" s="40"/>
      <c r="J118" s="40"/>
      <c r="K118" s="40"/>
      <c r="L118" s="40"/>
      <c r="M118" s="40"/>
      <c r="N118" s="40"/>
      <c r="O118" s="40"/>
      <c r="P118" s="95">
        <f t="shared" si="27"/>
        <v>0</v>
      </c>
      <c r="Q118" s="43"/>
      <c r="R118" s="43"/>
      <c r="S118" s="43"/>
      <c r="T118" s="44"/>
      <c r="U118" s="44"/>
      <c r="V118" s="97">
        <f t="shared" si="28"/>
        <v>0</v>
      </c>
      <c r="W118" s="97">
        <f t="shared" si="29"/>
        <v>0</v>
      </c>
      <c r="X118" s="97">
        <f t="shared" si="30"/>
        <v>0</v>
      </c>
      <c r="Y118" s="113"/>
      <c r="Z118" s="44"/>
      <c r="AA118" s="53"/>
      <c r="AB118" s="53"/>
      <c r="AC118" s="97">
        <f t="shared" si="31"/>
        <v>0</v>
      </c>
      <c r="AD118" s="113"/>
      <c r="AE118" s="46"/>
      <c r="AF118" s="46"/>
      <c r="AG118" s="46"/>
      <c r="AH118" s="97">
        <f t="shared" si="32"/>
        <v>0</v>
      </c>
      <c r="AI118" s="113"/>
      <c r="AJ118" s="46"/>
      <c r="AK118" s="54"/>
      <c r="AL118" s="53"/>
      <c r="AM118" s="97">
        <f t="shared" si="33"/>
        <v>0</v>
      </c>
      <c r="AN118" s="113"/>
      <c r="AO118" s="46"/>
      <c r="AP118" s="54"/>
      <c r="AQ118" s="53"/>
      <c r="AR118" s="97">
        <f t="shared" si="34"/>
        <v>0</v>
      </c>
      <c r="AS118" s="97">
        <f t="shared" si="35"/>
        <v>0</v>
      </c>
      <c r="AT118" s="97">
        <f t="shared" si="36"/>
        <v>0</v>
      </c>
      <c r="AU118" s="97">
        <f t="shared" si="37"/>
        <v>0</v>
      </c>
      <c r="AV118" s="113"/>
      <c r="AW118" s="46"/>
      <c r="AX118" s="46"/>
      <c r="AY118" s="97">
        <f t="shared" si="38"/>
        <v>0</v>
      </c>
      <c r="BC118" s="56" t="str">
        <f t="shared" si="39"/>
        <v/>
      </c>
      <c r="BD118" s="45">
        <f>IF(Q118&gt;'Costes máximos'!$D$22,'Costes máximos'!$D$22,Q118)</f>
        <v>0</v>
      </c>
      <c r="BE118" s="45">
        <f>IF(R118&gt;'Costes máximos'!$D$22,'Costes máximos'!$D$22,R118)</f>
        <v>0</v>
      </c>
      <c r="BF118" s="45">
        <f>IF(S118&gt;'Costes máximos'!$D$22,'Costes máximos'!$D$22,S118)</f>
        <v>0</v>
      </c>
      <c r="BG118" s="45">
        <f>IF(T118&gt;'Costes máximos'!$D$22,'Costes máximos'!$D$22,T118)</f>
        <v>0</v>
      </c>
      <c r="BH118" s="45">
        <f>IF(U118&gt;'Costes máximos'!$D$22,'Costes máximos'!$D$22,U118)</f>
        <v>0</v>
      </c>
    </row>
    <row r="119" spans="2:60" outlineLevel="1" x14ac:dyDescent="0.25">
      <c r="B119" s="63"/>
      <c r="C119" s="64"/>
      <c r="D119" s="64"/>
      <c r="E119" s="64"/>
      <c r="F119" s="95">
        <f>IFERROR(INDEX('1. Paquetes y Tareas'!$F$16:$F$84,MATCH(BC119,'1. Paquetes y Tareas'!$E$16:$E$84,0)),0)</f>
        <v>0</v>
      </c>
      <c r="G119" s="50"/>
      <c r="H119" s="96">
        <f>IF($C$48="Investigación industrial",IFERROR(INDEX('3. Gasto Total '!$G$25:$G$43,MATCH(G119,'3. Gasto Total '!$B$25:$B$43,0)),""),IFERROR(INDEX('3. Gasto Total '!$H$25:$H$43,MATCH(G119,'3. Gasto Total '!$B$25:$B$43,0)),))</f>
        <v>0</v>
      </c>
      <c r="I119" s="40"/>
      <c r="J119" s="40"/>
      <c r="K119" s="40"/>
      <c r="L119" s="40"/>
      <c r="M119" s="40"/>
      <c r="N119" s="40"/>
      <c r="O119" s="40"/>
      <c r="P119" s="95">
        <f t="shared" si="27"/>
        <v>0</v>
      </c>
      <c r="Q119" s="43"/>
      <c r="R119" s="43"/>
      <c r="S119" s="43"/>
      <c r="T119" s="44"/>
      <c r="U119" s="44"/>
      <c r="V119" s="97">
        <f t="shared" si="28"/>
        <v>0</v>
      </c>
      <c r="W119" s="97">
        <f t="shared" si="29"/>
        <v>0</v>
      </c>
      <c r="X119" s="97">
        <f t="shared" si="30"/>
        <v>0</v>
      </c>
      <c r="Y119" s="113"/>
      <c r="Z119" s="44"/>
      <c r="AA119" s="53"/>
      <c r="AB119" s="53"/>
      <c r="AC119" s="97">
        <f t="shared" si="31"/>
        <v>0</v>
      </c>
      <c r="AD119" s="113"/>
      <c r="AE119" s="46"/>
      <c r="AF119" s="46"/>
      <c r="AG119" s="46"/>
      <c r="AH119" s="97">
        <f t="shared" si="32"/>
        <v>0</v>
      </c>
      <c r="AI119" s="113"/>
      <c r="AJ119" s="46"/>
      <c r="AK119" s="54"/>
      <c r="AL119" s="53"/>
      <c r="AM119" s="97">
        <f t="shared" si="33"/>
        <v>0</v>
      </c>
      <c r="AN119" s="113"/>
      <c r="AO119" s="46"/>
      <c r="AP119" s="54"/>
      <c r="AQ119" s="53"/>
      <c r="AR119" s="97">
        <f t="shared" si="34"/>
        <v>0</v>
      </c>
      <c r="AS119" s="97">
        <f t="shared" si="35"/>
        <v>0</v>
      </c>
      <c r="AT119" s="97">
        <f t="shared" si="36"/>
        <v>0</v>
      </c>
      <c r="AU119" s="97">
        <f t="shared" si="37"/>
        <v>0</v>
      </c>
      <c r="AV119" s="113"/>
      <c r="AW119" s="46"/>
      <c r="AX119" s="46"/>
      <c r="AY119" s="97">
        <f t="shared" si="38"/>
        <v>0</v>
      </c>
      <c r="BC119" s="56" t="str">
        <f t="shared" si="39"/>
        <v/>
      </c>
      <c r="BD119" s="45">
        <f>IF(Q119&gt;'Costes máximos'!$D$22,'Costes máximos'!$D$22,Q119)</f>
        <v>0</v>
      </c>
      <c r="BE119" s="45">
        <f>IF(R119&gt;'Costes máximos'!$D$22,'Costes máximos'!$D$22,R119)</f>
        <v>0</v>
      </c>
      <c r="BF119" s="45">
        <f>IF(S119&gt;'Costes máximos'!$D$22,'Costes máximos'!$D$22,S119)</f>
        <v>0</v>
      </c>
      <c r="BG119" s="45">
        <f>IF(T119&gt;'Costes máximos'!$D$22,'Costes máximos'!$D$22,T119)</f>
        <v>0</v>
      </c>
      <c r="BH119" s="45">
        <f>IF(U119&gt;'Costes máximos'!$D$22,'Costes máximos'!$D$22,U119)</f>
        <v>0</v>
      </c>
    </row>
    <row r="120" spans="2:60" outlineLevel="1" x14ac:dyDescent="0.25">
      <c r="B120" s="63"/>
      <c r="C120" s="64"/>
      <c r="D120" s="64"/>
      <c r="E120" s="64"/>
      <c r="F120" s="95">
        <f>IFERROR(INDEX('1. Paquetes y Tareas'!$F$16:$F$84,MATCH(BC120,'1. Paquetes y Tareas'!$E$16:$E$84,0)),0)</f>
        <v>0</v>
      </c>
      <c r="G120" s="50"/>
      <c r="H120" s="96">
        <f>IF($C$48="Investigación industrial",IFERROR(INDEX('3. Gasto Total '!$G$25:$G$43,MATCH(G120,'3. Gasto Total '!$B$25:$B$43,0)),""),IFERROR(INDEX('3. Gasto Total '!$H$25:$H$43,MATCH(G120,'3. Gasto Total '!$B$25:$B$43,0)),))</f>
        <v>0</v>
      </c>
      <c r="I120" s="40"/>
      <c r="J120" s="40"/>
      <c r="K120" s="40"/>
      <c r="L120" s="40"/>
      <c r="M120" s="40"/>
      <c r="N120" s="40"/>
      <c r="O120" s="40"/>
      <c r="P120" s="95">
        <f t="shared" si="27"/>
        <v>0</v>
      </c>
      <c r="Q120" s="43"/>
      <c r="R120" s="43"/>
      <c r="S120" s="43"/>
      <c r="T120" s="44"/>
      <c r="U120" s="44"/>
      <c r="V120" s="97">
        <f t="shared" si="28"/>
        <v>0</v>
      </c>
      <c r="W120" s="97">
        <f t="shared" si="29"/>
        <v>0</v>
      </c>
      <c r="X120" s="97">
        <f t="shared" si="30"/>
        <v>0</v>
      </c>
      <c r="Y120" s="113"/>
      <c r="Z120" s="44"/>
      <c r="AA120" s="53"/>
      <c r="AB120" s="53"/>
      <c r="AC120" s="97">
        <f t="shared" si="31"/>
        <v>0</v>
      </c>
      <c r="AD120" s="113"/>
      <c r="AE120" s="46"/>
      <c r="AF120" s="46"/>
      <c r="AG120" s="46"/>
      <c r="AH120" s="97">
        <f t="shared" si="32"/>
        <v>0</v>
      </c>
      <c r="AI120" s="113"/>
      <c r="AJ120" s="46"/>
      <c r="AK120" s="54"/>
      <c r="AL120" s="53"/>
      <c r="AM120" s="97">
        <f t="shared" si="33"/>
        <v>0</v>
      </c>
      <c r="AN120" s="113"/>
      <c r="AO120" s="46"/>
      <c r="AP120" s="54"/>
      <c r="AQ120" s="53"/>
      <c r="AR120" s="97">
        <f t="shared" si="34"/>
        <v>0</v>
      </c>
      <c r="AS120" s="97">
        <f t="shared" si="35"/>
        <v>0</v>
      </c>
      <c r="AT120" s="97">
        <f t="shared" si="36"/>
        <v>0</v>
      </c>
      <c r="AU120" s="97">
        <f t="shared" si="37"/>
        <v>0</v>
      </c>
      <c r="AV120" s="113"/>
      <c r="AW120" s="46"/>
      <c r="AX120" s="46"/>
      <c r="AY120" s="97">
        <f t="shared" si="38"/>
        <v>0</v>
      </c>
      <c r="BC120" s="56" t="str">
        <f t="shared" si="39"/>
        <v/>
      </c>
      <c r="BD120" s="45">
        <f>IF(Q120&gt;'Costes máximos'!$D$22,'Costes máximos'!$D$22,Q120)</f>
        <v>0</v>
      </c>
      <c r="BE120" s="45">
        <f>IF(R120&gt;'Costes máximos'!$D$22,'Costes máximos'!$D$22,R120)</f>
        <v>0</v>
      </c>
      <c r="BF120" s="45">
        <f>IF(S120&gt;'Costes máximos'!$D$22,'Costes máximos'!$D$22,S120)</f>
        <v>0</v>
      </c>
      <c r="BG120" s="45">
        <f>IF(T120&gt;'Costes máximos'!$D$22,'Costes máximos'!$D$22,T120)</f>
        <v>0</v>
      </c>
      <c r="BH120" s="45">
        <f>IF(U120&gt;'Costes máximos'!$D$22,'Costes máximos'!$D$22,U120)</f>
        <v>0</v>
      </c>
    </row>
    <row r="121" spans="2:60" outlineLevel="1" x14ac:dyDescent="0.25">
      <c r="B121" s="63"/>
      <c r="C121" s="64"/>
      <c r="D121" s="64"/>
      <c r="E121" s="64"/>
      <c r="F121" s="95">
        <f>IFERROR(INDEX('1. Paquetes y Tareas'!$F$16:$F$84,MATCH(BC121,'1. Paquetes y Tareas'!$E$16:$E$84,0)),0)</f>
        <v>0</v>
      </c>
      <c r="G121" s="50"/>
      <c r="H121" s="96">
        <f>IF($C$48="Investigación industrial",IFERROR(INDEX('3. Gasto Total '!$G$25:$G$43,MATCH(G121,'3. Gasto Total '!$B$25:$B$43,0)),""),IFERROR(INDEX('3. Gasto Total '!$H$25:$H$43,MATCH(G121,'3. Gasto Total '!$B$25:$B$43,0)),))</f>
        <v>0</v>
      </c>
      <c r="I121" s="40"/>
      <c r="J121" s="40"/>
      <c r="K121" s="40"/>
      <c r="L121" s="40"/>
      <c r="M121" s="40"/>
      <c r="N121" s="40"/>
      <c r="O121" s="40"/>
      <c r="P121" s="95">
        <f t="shared" si="27"/>
        <v>0</v>
      </c>
      <c r="Q121" s="43"/>
      <c r="R121" s="43"/>
      <c r="S121" s="43"/>
      <c r="T121" s="44"/>
      <c r="U121" s="44"/>
      <c r="V121" s="97">
        <f t="shared" si="28"/>
        <v>0</v>
      </c>
      <c r="W121" s="97">
        <f t="shared" si="29"/>
        <v>0</v>
      </c>
      <c r="X121" s="97">
        <f t="shared" si="30"/>
        <v>0</v>
      </c>
      <c r="Y121" s="113"/>
      <c r="Z121" s="44"/>
      <c r="AA121" s="53"/>
      <c r="AB121" s="53"/>
      <c r="AC121" s="97">
        <f t="shared" si="31"/>
        <v>0</v>
      </c>
      <c r="AD121" s="113"/>
      <c r="AE121" s="46"/>
      <c r="AF121" s="46"/>
      <c r="AG121" s="46"/>
      <c r="AH121" s="97">
        <f t="shared" si="32"/>
        <v>0</v>
      </c>
      <c r="AI121" s="113"/>
      <c r="AJ121" s="46"/>
      <c r="AK121" s="54"/>
      <c r="AL121" s="53"/>
      <c r="AM121" s="97">
        <f t="shared" si="33"/>
        <v>0</v>
      </c>
      <c r="AN121" s="113"/>
      <c r="AO121" s="46"/>
      <c r="AP121" s="54"/>
      <c r="AQ121" s="53"/>
      <c r="AR121" s="97">
        <f t="shared" si="34"/>
        <v>0</v>
      </c>
      <c r="AS121" s="97">
        <f t="shared" si="35"/>
        <v>0</v>
      </c>
      <c r="AT121" s="97">
        <f t="shared" si="36"/>
        <v>0</v>
      </c>
      <c r="AU121" s="97">
        <f t="shared" si="37"/>
        <v>0</v>
      </c>
      <c r="AV121" s="113"/>
      <c r="AW121" s="46"/>
      <c r="AX121" s="46"/>
      <c r="AY121" s="97">
        <f t="shared" si="38"/>
        <v>0</v>
      </c>
      <c r="BC121" s="56" t="str">
        <f t="shared" si="39"/>
        <v/>
      </c>
      <c r="BD121" s="45">
        <f>IF(Q121&gt;'Costes máximos'!$D$22,'Costes máximos'!$D$22,Q121)</f>
        <v>0</v>
      </c>
      <c r="BE121" s="45">
        <f>IF(R121&gt;'Costes máximos'!$D$22,'Costes máximos'!$D$22,R121)</f>
        <v>0</v>
      </c>
      <c r="BF121" s="45">
        <f>IF(S121&gt;'Costes máximos'!$D$22,'Costes máximos'!$D$22,S121)</f>
        <v>0</v>
      </c>
      <c r="BG121" s="45">
        <f>IF(T121&gt;'Costes máximos'!$D$22,'Costes máximos'!$D$22,T121)</f>
        <v>0</v>
      </c>
      <c r="BH121" s="45">
        <f>IF(U121&gt;'Costes máximos'!$D$22,'Costes máximos'!$D$22,U121)</f>
        <v>0</v>
      </c>
    </row>
    <row r="122" spans="2:60" outlineLevel="1" x14ac:dyDescent="0.25">
      <c r="B122" s="63"/>
      <c r="C122" s="64"/>
      <c r="D122" s="64"/>
      <c r="E122" s="64"/>
      <c r="F122" s="95">
        <f>IFERROR(INDEX('1. Paquetes y Tareas'!$F$16:$F$84,MATCH(BC122,'1. Paquetes y Tareas'!$E$16:$E$84,0)),0)</f>
        <v>0</v>
      </c>
      <c r="G122" s="50"/>
      <c r="H122" s="96">
        <f>IF($C$48="Investigación industrial",IFERROR(INDEX('3. Gasto Total '!$G$25:$G$43,MATCH(G122,'3. Gasto Total '!$B$25:$B$43,0)),""),IFERROR(INDEX('3. Gasto Total '!$H$25:$H$43,MATCH(G122,'3. Gasto Total '!$B$25:$B$43,0)),))</f>
        <v>0</v>
      </c>
      <c r="I122" s="40"/>
      <c r="J122" s="40"/>
      <c r="K122" s="40"/>
      <c r="L122" s="40"/>
      <c r="M122" s="40"/>
      <c r="N122" s="40"/>
      <c r="O122" s="40"/>
      <c r="P122" s="95">
        <f t="shared" si="27"/>
        <v>0</v>
      </c>
      <c r="Q122" s="43"/>
      <c r="R122" s="43"/>
      <c r="S122" s="43"/>
      <c r="T122" s="44"/>
      <c r="U122" s="44"/>
      <c r="V122" s="97">
        <f t="shared" si="28"/>
        <v>0</v>
      </c>
      <c r="W122" s="97">
        <f t="shared" si="29"/>
        <v>0</v>
      </c>
      <c r="X122" s="97">
        <f t="shared" si="30"/>
        <v>0</v>
      </c>
      <c r="Y122" s="113"/>
      <c r="Z122" s="44"/>
      <c r="AA122" s="53"/>
      <c r="AB122" s="53"/>
      <c r="AC122" s="97">
        <f t="shared" si="31"/>
        <v>0</v>
      </c>
      <c r="AD122" s="113"/>
      <c r="AE122" s="46"/>
      <c r="AF122" s="46"/>
      <c r="AG122" s="46"/>
      <c r="AH122" s="97">
        <f t="shared" si="32"/>
        <v>0</v>
      </c>
      <c r="AI122" s="113"/>
      <c r="AJ122" s="46"/>
      <c r="AK122" s="54"/>
      <c r="AL122" s="53"/>
      <c r="AM122" s="97">
        <f t="shared" si="33"/>
        <v>0</v>
      </c>
      <c r="AN122" s="113"/>
      <c r="AO122" s="46"/>
      <c r="AP122" s="54"/>
      <c r="AQ122" s="53"/>
      <c r="AR122" s="97">
        <f t="shared" si="34"/>
        <v>0</v>
      </c>
      <c r="AS122" s="97">
        <f t="shared" si="35"/>
        <v>0</v>
      </c>
      <c r="AT122" s="97">
        <f t="shared" si="36"/>
        <v>0</v>
      </c>
      <c r="AU122" s="97">
        <f t="shared" si="37"/>
        <v>0</v>
      </c>
      <c r="AV122" s="113"/>
      <c r="AW122" s="46"/>
      <c r="AX122" s="46"/>
      <c r="AY122" s="97">
        <f t="shared" si="38"/>
        <v>0</v>
      </c>
      <c r="BC122" s="56" t="str">
        <f t="shared" si="39"/>
        <v/>
      </c>
      <c r="BD122" s="45">
        <f>IF(Q122&gt;'Costes máximos'!$D$22,'Costes máximos'!$D$22,Q122)</f>
        <v>0</v>
      </c>
      <c r="BE122" s="45">
        <f>IF(R122&gt;'Costes máximos'!$D$22,'Costes máximos'!$D$22,R122)</f>
        <v>0</v>
      </c>
      <c r="BF122" s="45">
        <f>IF(S122&gt;'Costes máximos'!$D$22,'Costes máximos'!$D$22,S122)</f>
        <v>0</v>
      </c>
      <c r="BG122" s="45">
        <f>IF(T122&gt;'Costes máximos'!$D$22,'Costes máximos'!$D$22,T122)</f>
        <v>0</v>
      </c>
      <c r="BH122" s="45">
        <f>IF(U122&gt;'Costes máximos'!$D$22,'Costes máximos'!$D$22,U122)</f>
        <v>0</v>
      </c>
    </row>
    <row r="123" spans="2:60" outlineLevel="1" x14ac:dyDescent="0.25">
      <c r="B123" s="63"/>
      <c r="C123" s="64"/>
      <c r="D123" s="64"/>
      <c r="E123" s="64"/>
      <c r="F123" s="95">
        <f>IFERROR(INDEX('1. Paquetes y Tareas'!$F$16:$F$84,MATCH(BC123,'1. Paquetes y Tareas'!$E$16:$E$84,0)),0)</f>
        <v>0</v>
      </c>
      <c r="G123" s="50"/>
      <c r="H123" s="96">
        <f>IF($C$48="Investigación industrial",IFERROR(INDEX('3. Gasto Total '!$G$25:$G$43,MATCH(G123,'3. Gasto Total '!$B$25:$B$43,0)),""),IFERROR(INDEX('3. Gasto Total '!$H$25:$H$43,MATCH(G123,'3. Gasto Total '!$B$25:$B$43,0)),))</f>
        <v>0</v>
      </c>
      <c r="I123" s="40"/>
      <c r="J123" s="40"/>
      <c r="K123" s="40"/>
      <c r="L123" s="40"/>
      <c r="M123" s="40"/>
      <c r="N123" s="40"/>
      <c r="O123" s="40"/>
      <c r="P123" s="95">
        <f t="shared" si="27"/>
        <v>0</v>
      </c>
      <c r="Q123" s="43"/>
      <c r="R123" s="43"/>
      <c r="S123" s="43"/>
      <c r="T123" s="44"/>
      <c r="U123" s="44"/>
      <c r="V123" s="97">
        <f t="shared" si="28"/>
        <v>0</v>
      </c>
      <c r="W123" s="97">
        <f t="shared" si="29"/>
        <v>0</v>
      </c>
      <c r="X123" s="97">
        <f t="shared" si="30"/>
        <v>0</v>
      </c>
      <c r="Y123" s="113"/>
      <c r="Z123" s="44"/>
      <c r="AA123" s="53"/>
      <c r="AB123" s="53"/>
      <c r="AC123" s="97">
        <f t="shared" si="31"/>
        <v>0</v>
      </c>
      <c r="AD123" s="113"/>
      <c r="AE123" s="46"/>
      <c r="AF123" s="46"/>
      <c r="AG123" s="46"/>
      <c r="AH123" s="97">
        <f t="shared" si="32"/>
        <v>0</v>
      </c>
      <c r="AI123" s="113"/>
      <c r="AJ123" s="46"/>
      <c r="AK123" s="54"/>
      <c r="AL123" s="53"/>
      <c r="AM123" s="97">
        <f t="shared" si="33"/>
        <v>0</v>
      </c>
      <c r="AN123" s="113"/>
      <c r="AO123" s="46"/>
      <c r="AP123" s="54"/>
      <c r="AQ123" s="53"/>
      <c r="AR123" s="97">
        <f t="shared" si="34"/>
        <v>0</v>
      </c>
      <c r="AS123" s="97">
        <f t="shared" si="35"/>
        <v>0</v>
      </c>
      <c r="AT123" s="97">
        <f t="shared" si="36"/>
        <v>0</v>
      </c>
      <c r="AU123" s="97">
        <f t="shared" si="37"/>
        <v>0</v>
      </c>
      <c r="AV123" s="113"/>
      <c r="AW123" s="46"/>
      <c r="AX123" s="46"/>
      <c r="AY123" s="97">
        <f t="shared" si="38"/>
        <v>0</v>
      </c>
      <c r="BC123" s="56" t="str">
        <f t="shared" si="39"/>
        <v/>
      </c>
      <c r="BD123" s="45">
        <f>IF(Q123&gt;'Costes máximos'!$D$22,'Costes máximos'!$D$22,Q123)</f>
        <v>0</v>
      </c>
      <c r="BE123" s="45">
        <f>IF(R123&gt;'Costes máximos'!$D$22,'Costes máximos'!$D$22,R123)</f>
        <v>0</v>
      </c>
      <c r="BF123" s="45">
        <f>IF(S123&gt;'Costes máximos'!$D$22,'Costes máximos'!$D$22,S123)</f>
        <v>0</v>
      </c>
      <c r="BG123" s="45">
        <f>IF(T123&gt;'Costes máximos'!$D$22,'Costes máximos'!$D$22,T123)</f>
        <v>0</v>
      </c>
      <c r="BH123" s="45">
        <f>IF(U123&gt;'Costes máximos'!$D$22,'Costes máximos'!$D$22,U123)</f>
        <v>0</v>
      </c>
    </row>
    <row r="124" spans="2:60" outlineLevel="1" x14ac:dyDescent="0.25">
      <c r="B124" s="63"/>
      <c r="C124" s="64"/>
      <c r="D124" s="64"/>
      <c r="E124" s="64"/>
      <c r="F124" s="95">
        <f>IFERROR(INDEX('1. Paquetes y Tareas'!$F$16:$F$84,MATCH(BC124,'1. Paquetes y Tareas'!$E$16:$E$84,0)),0)</f>
        <v>0</v>
      </c>
      <c r="G124" s="50"/>
      <c r="H124" s="96">
        <f>IF($C$48="Investigación industrial",IFERROR(INDEX('3. Gasto Total '!$G$25:$G$43,MATCH(G124,'3. Gasto Total '!$B$25:$B$43,0)),""),IFERROR(INDEX('3. Gasto Total '!$H$25:$H$43,MATCH(G124,'3. Gasto Total '!$B$25:$B$43,0)),))</f>
        <v>0</v>
      </c>
      <c r="I124" s="40"/>
      <c r="J124" s="40"/>
      <c r="K124" s="40"/>
      <c r="L124" s="40"/>
      <c r="M124" s="40"/>
      <c r="N124" s="40"/>
      <c r="O124" s="40"/>
      <c r="P124" s="95">
        <f t="shared" si="27"/>
        <v>0</v>
      </c>
      <c r="Q124" s="43"/>
      <c r="R124" s="43"/>
      <c r="S124" s="43"/>
      <c r="T124" s="44"/>
      <c r="U124" s="44"/>
      <c r="V124" s="97">
        <f t="shared" si="28"/>
        <v>0</v>
      </c>
      <c r="W124" s="97">
        <f t="shared" si="29"/>
        <v>0</v>
      </c>
      <c r="X124" s="97">
        <f t="shared" si="30"/>
        <v>0</v>
      </c>
      <c r="Y124" s="113"/>
      <c r="Z124" s="44"/>
      <c r="AA124" s="53"/>
      <c r="AB124" s="53"/>
      <c r="AC124" s="97">
        <f t="shared" si="31"/>
        <v>0</v>
      </c>
      <c r="AD124" s="113"/>
      <c r="AE124" s="46"/>
      <c r="AF124" s="46"/>
      <c r="AG124" s="46"/>
      <c r="AH124" s="97">
        <f t="shared" si="32"/>
        <v>0</v>
      </c>
      <c r="AI124" s="113"/>
      <c r="AJ124" s="46"/>
      <c r="AK124" s="54"/>
      <c r="AL124" s="53"/>
      <c r="AM124" s="97">
        <f t="shared" si="33"/>
        <v>0</v>
      </c>
      <c r="AN124" s="113"/>
      <c r="AO124" s="46"/>
      <c r="AP124" s="54"/>
      <c r="AQ124" s="53"/>
      <c r="AR124" s="97">
        <f t="shared" si="34"/>
        <v>0</v>
      </c>
      <c r="AS124" s="97">
        <f t="shared" si="35"/>
        <v>0</v>
      </c>
      <c r="AT124" s="97">
        <f t="shared" si="36"/>
        <v>0</v>
      </c>
      <c r="AU124" s="97">
        <f t="shared" si="37"/>
        <v>0</v>
      </c>
      <c r="AV124" s="113"/>
      <c r="AW124" s="46"/>
      <c r="AX124" s="46"/>
      <c r="AY124" s="97">
        <f t="shared" si="38"/>
        <v>0</v>
      </c>
      <c r="BC124" s="56" t="str">
        <f t="shared" si="39"/>
        <v/>
      </c>
      <c r="BD124" s="45">
        <f>IF(Q124&gt;'Costes máximos'!$D$22,'Costes máximos'!$D$22,Q124)</f>
        <v>0</v>
      </c>
      <c r="BE124" s="45">
        <f>IF(R124&gt;'Costes máximos'!$D$22,'Costes máximos'!$D$22,R124)</f>
        <v>0</v>
      </c>
      <c r="BF124" s="45">
        <f>IF(S124&gt;'Costes máximos'!$D$22,'Costes máximos'!$D$22,S124)</f>
        <v>0</v>
      </c>
      <c r="BG124" s="45">
        <f>IF(T124&gt;'Costes máximos'!$D$22,'Costes máximos'!$D$22,T124)</f>
        <v>0</v>
      </c>
      <c r="BH124" s="45">
        <f>IF(U124&gt;'Costes máximos'!$D$22,'Costes máximos'!$D$22,U124)</f>
        <v>0</v>
      </c>
    </row>
    <row r="125" spans="2:60" outlineLevel="1" x14ac:dyDescent="0.25">
      <c r="B125" s="63"/>
      <c r="C125" s="64"/>
      <c r="D125" s="64"/>
      <c r="E125" s="64"/>
      <c r="F125" s="95">
        <f>IFERROR(INDEX('1. Paquetes y Tareas'!$F$16:$F$84,MATCH(BC125,'1. Paquetes y Tareas'!$E$16:$E$84,0)),0)</f>
        <v>0</v>
      </c>
      <c r="G125" s="50"/>
      <c r="H125" s="96">
        <f>IF($C$48="Investigación industrial",IFERROR(INDEX('3. Gasto Total '!$G$25:$G$43,MATCH(G125,'3. Gasto Total '!$B$25:$B$43,0)),""),IFERROR(INDEX('3. Gasto Total '!$H$25:$H$43,MATCH(G125,'3. Gasto Total '!$B$25:$B$43,0)),))</f>
        <v>0</v>
      </c>
      <c r="I125" s="40"/>
      <c r="J125" s="40"/>
      <c r="K125" s="40"/>
      <c r="L125" s="40"/>
      <c r="M125" s="40"/>
      <c r="N125" s="40"/>
      <c r="O125" s="40"/>
      <c r="P125" s="95">
        <f t="shared" si="27"/>
        <v>0</v>
      </c>
      <c r="Q125" s="43"/>
      <c r="R125" s="43"/>
      <c r="S125" s="43"/>
      <c r="T125" s="44"/>
      <c r="U125" s="44"/>
      <c r="V125" s="97">
        <f t="shared" si="28"/>
        <v>0</v>
      </c>
      <c r="W125" s="97">
        <f t="shared" si="29"/>
        <v>0</v>
      </c>
      <c r="X125" s="97">
        <f t="shared" si="30"/>
        <v>0</v>
      </c>
      <c r="Y125" s="113"/>
      <c r="Z125" s="44"/>
      <c r="AA125" s="53"/>
      <c r="AB125" s="53"/>
      <c r="AC125" s="97">
        <f t="shared" si="31"/>
        <v>0</v>
      </c>
      <c r="AD125" s="113"/>
      <c r="AE125" s="46"/>
      <c r="AF125" s="46"/>
      <c r="AG125" s="46"/>
      <c r="AH125" s="97">
        <f t="shared" si="32"/>
        <v>0</v>
      </c>
      <c r="AI125" s="113"/>
      <c r="AJ125" s="46"/>
      <c r="AK125" s="54"/>
      <c r="AL125" s="53"/>
      <c r="AM125" s="97">
        <f t="shared" si="33"/>
        <v>0</v>
      </c>
      <c r="AN125" s="113"/>
      <c r="AO125" s="46"/>
      <c r="AP125" s="54"/>
      <c r="AQ125" s="53"/>
      <c r="AR125" s="97">
        <f t="shared" si="34"/>
        <v>0</v>
      </c>
      <c r="AS125" s="97">
        <f t="shared" si="35"/>
        <v>0</v>
      </c>
      <c r="AT125" s="97">
        <f t="shared" si="36"/>
        <v>0</v>
      </c>
      <c r="AU125" s="97">
        <f t="shared" si="37"/>
        <v>0</v>
      </c>
      <c r="AV125" s="113"/>
      <c r="AW125" s="46"/>
      <c r="AX125" s="46"/>
      <c r="AY125" s="97">
        <f t="shared" si="38"/>
        <v>0</v>
      </c>
      <c r="BC125" s="56" t="str">
        <f t="shared" si="39"/>
        <v/>
      </c>
      <c r="BD125" s="45">
        <f>IF(Q125&gt;'Costes máximos'!$D$22,'Costes máximos'!$D$22,Q125)</f>
        <v>0</v>
      </c>
      <c r="BE125" s="45">
        <f>IF(R125&gt;'Costes máximos'!$D$22,'Costes máximos'!$D$22,R125)</f>
        <v>0</v>
      </c>
      <c r="BF125" s="45">
        <f>IF(S125&gt;'Costes máximos'!$D$22,'Costes máximos'!$D$22,S125)</f>
        <v>0</v>
      </c>
      <c r="BG125" s="45">
        <f>IF(T125&gt;'Costes máximos'!$D$22,'Costes máximos'!$D$22,T125)</f>
        <v>0</v>
      </c>
      <c r="BH125" s="45">
        <f>IF(U125&gt;'Costes máximos'!$D$22,'Costes máximos'!$D$22,U125)</f>
        <v>0</v>
      </c>
    </row>
    <row r="126" spans="2:60" x14ac:dyDescent="0.25">
      <c r="B126" s="63"/>
      <c r="C126" s="64"/>
      <c r="D126" s="64"/>
      <c r="E126" s="64"/>
      <c r="F126" s="95">
        <f>IFERROR(INDEX('1. Paquetes y Tareas'!$F$16:$F$84,MATCH(BC126,'1. Paquetes y Tareas'!$E$16:$E$84,0)),0)</f>
        <v>0</v>
      </c>
      <c r="G126" s="50"/>
      <c r="H126" s="96">
        <f>IF($C$48="Investigación industrial",IFERROR(INDEX('3. Gasto Total '!$G$25:$G$43,MATCH(G126,'3. Gasto Total '!$B$25:$B$43,0)),""),IFERROR(INDEX('3. Gasto Total '!$H$25:$H$43,MATCH(G126,'3. Gasto Total '!$B$25:$B$43,0)),))</f>
        <v>0</v>
      </c>
      <c r="I126" s="40"/>
      <c r="J126" s="40"/>
      <c r="K126" s="40"/>
      <c r="L126" s="40"/>
      <c r="M126" s="40"/>
      <c r="N126" s="40"/>
      <c r="O126" s="40"/>
      <c r="P126" s="95">
        <f t="shared" si="27"/>
        <v>0</v>
      </c>
      <c r="Q126" s="43"/>
      <c r="R126" s="43"/>
      <c r="S126" s="43"/>
      <c r="T126" s="44"/>
      <c r="U126" s="44"/>
      <c r="V126" s="97">
        <f t="shared" si="28"/>
        <v>0</v>
      </c>
      <c r="W126" s="97">
        <f t="shared" si="29"/>
        <v>0</v>
      </c>
      <c r="X126" s="97">
        <f t="shared" si="30"/>
        <v>0</v>
      </c>
      <c r="Y126" s="113"/>
      <c r="Z126" s="44"/>
      <c r="AA126" s="53"/>
      <c r="AB126" s="53"/>
      <c r="AC126" s="97">
        <f t="shared" si="31"/>
        <v>0</v>
      </c>
      <c r="AD126" s="113"/>
      <c r="AE126" s="46"/>
      <c r="AF126" s="46"/>
      <c r="AG126" s="46"/>
      <c r="AH126" s="97">
        <f t="shared" si="32"/>
        <v>0</v>
      </c>
      <c r="AI126" s="113"/>
      <c r="AJ126" s="46"/>
      <c r="AK126" s="54"/>
      <c r="AL126" s="53"/>
      <c r="AM126" s="97">
        <f t="shared" si="33"/>
        <v>0</v>
      </c>
      <c r="AN126" s="113"/>
      <c r="AO126" s="46"/>
      <c r="AP126" s="54"/>
      <c r="AQ126" s="53"/>
      <c r="AR126" s="97">
        <f t="shared" si="34"/>
        <v>0</v>
      </c>
      <c r="AS126" s="97">
        <f t="shared" si="35"/>
        <v>0</v>
      </c>
      <c r="AT126" s="97">
        <f t="shared" si="36"/>
        <v>0</v>
      </c>
      <c r="AU126" s="97">
        <f t="shared" si="37"/>
        <v>0</v>
      </c>
      <c r="AV126" s="113"/>
      <c r="AW126" s="46"/>
      <c r="AX126" s="46"/>
      <c r="AY126" s="97">
        <f t="shared" si="38"/>
        <v>0</v>
      </c>
      <c r="BC126" s="56" t="str">
        <f t="shared" si="39"/>
        <v/>
      </c>
      <c r="BD126" s="45">
        <f>IF(Q126&gt;'Costes máximos'!$D$22,'Costes máximos'!$D$22,Q126)</f>
        <v>0</v>
      </c>
      <c r="BE126" s="45">
        <f>IF(R126&gt;'Costes máximos'!$D$22,'Costes máximos'!$D$22,R126)</f>
        <v>0</v>
      </c>
      <c r="BF126" s="45">
        <f>IF(S126&gt;'Costes máximos'!$D$22,'Costes máximos'!$D$22,S126)</f>
        <v>0</v>
      </c>
      <c r="BG126" s="45">
        <f>IF(T126&gt;'Costes máximos'!$D$22,'Costes máximos'!$D$22,T126)</f>
        <v>0</v>
      </c>
      <c r="BH126" s="45">
        <f>IF(U126&gt;'Costes máximos'!$D$22,'Costes máximos'!$D$22,U126)</f>
        <v>0</v>
      </c>
    </row>
    <row r="127" spans="2:60" outlineLevel="1" x14ac:dyDescent="0.25">
      <c r="B127" s="63"/>
      <c r="C127" s="64"/>
      <c r="D127" s="64"/>
      <c r="E127" s="64"/>
      <c r="F127" s="95">
        <f>IFERROR(INDEX('1. Paquetes y Tareas'!$F$16:$F$84,MATCH(BC127,'1. Paquetes y Tareas'!$E$16:$E$84,0)),0)</f>
        <v>0</v>
      </c>
      <c r="G127" s="50"/>
      <c r="H127" s="96">
        <f>IF($C$48="Investigación industrial",IFERROR(INDEX('3. Gasto Total '!$G$25:$G$43,MATCH(G127,'3. Gasto Total '!$B$25:$B$43,0)),""),IFERROR(INDEX('3. Gasto Total '!$H$25:$H$43,MATCH(G127,'3. Gasto Total '!$B$25:$B$43,0)),))</f>
        <v>0</v>
      </c>
      <c r="I127" s="40"/>
      <c r="J127" s="40"/>
      <c r="K127" s="40"/>
      <c r="L127" s="40"/>
      <c r="M127" s="40"/>
      <c r="N127" s="40"/>
      <c r="O127" s="40"/>
      <c r="P127" s="95">
        <f t="shared" si="27"/>
        <v>0</v>
      </c>
      <c r="Q127" s="43"/>
      <c r="R127" s="43"/>
      <c r="S127" s="43"/>
      <c r="T127" s="44"/>
      <c r="U127" s="44"/>
      <c r="V127" s="97">
        <f t="shared" si="28"/>
        <v>0</v>
      </c>
      <c r="W127" s="97">
        <f t="shared" si="29"/>
        <v>0</v>
      </c>
      <c r="X127" s="97">
        <f t="shared" si="30"/>
        <v>0</v>
      </c>
      <c r="Y127" s="113"/>
      <c r="Z127" s="44"/>
      <c r="AA127" s="53"/>
      <c r="AB127" s="53"/>
      <c r="AC127" s="97">
        <f t="shared" si="31"/>
        <v>0</v>
      </c>
      <c r="AD127" s="113"/>
      <c r="AE127" s="46"/>
      <c r="AF127" s="46"/>
      <c r="AG127" s="46"/>
      <c r="AH127" s="97">
        <f t="shared" si="32"/>
        <v>0</v>
      </c>
      <c r="AI127" s="113"/>
      <c r="AJ127" s="46"/>
      <c r="AK127" s="54"/>
      <c r="AL127" s="53"/>
      <c r="AM127" s="97">
        <f t="shared" si="33"/>
        <v>0</v>
      </c>
      <c r="AN127" s="113"/>
      <c r="AO127" s="46"/>
      <c r="AP127" s="54"/>
      <c r="AQ127" s="53"/>
      <c r="AR127" s="97">
        <f t="shared" si="34"/>
        <v>0</v>
      </c>
      <c r="AS127" s="97">
        <f t="shared" si="35"/>
        <v>0</v>
      </c>
      <c r="AT127" s="97">
        <f t="shared" si="36"/>
        <v>0</v>
      </c>
      <c r="AU127" s="97">
        <f t="shared" si="37"/>
        <v>0</v>
      </c>
      <c r="AV127" s="113"/>
      <c r="AW127" s="46"/>
      <c r="AX127" s="46"/>
      <c r="AY127" s="97">
        <f t="shared" si="38"/>
        <v>0</v>
      </c>
      <c r="BC127" s="56" t="str">
        <f t="shared" si="39"/>
        <v/>
      </c>
      <c r="BD127" s="45">
        <f>IF(Q127&gt;'Costes máximos'!$D$22,'Costes máximos'!$D$22,Q127)</f>
        <v>0</v>
      </c>
      <c r="BE127" s="45">
        <f>IF(R127&gt;'Costes máximos'!$D$22,'Costes máximos'!$D$22,R127)</f>
        <v>0</v>
      </c>
      <c r="BF127" s="45">
        <f>IF(S127&gt;'Costes máximos'!$D$22,'Costes máximos'!$D$22,S127)</f>
        <v>0</v>
      </c>
      <c r="BG127" s="45">
        <f>IF(T127&gt;'Costes máximos'!$D$22,'Costes máximos'!$D$22,T127)</f>
        <v>0</v>
      </c>
      <c r="BH127" s="45">
        <f>IF(U127&gt;'Costes máximos'!$D$22,'Costes máximos'!$D$22,U127)</f>
        <v>0</v>
      </c>
    </row>
    <row r="128" spans="2:60" outlineLevel="1" x14ac:dyDescent="0.25">
      <c r="B128" s="63"/>
      <c r="C128" s="64"/>
      <c r="D128" s="64"/>
      <c r="E128" s="64"/>
      <c r="F128" s="95">
        <f>IFERROR(INDEX('1. Paquetes y Tareas'!$F$16:$F$84,MATCH(BC128,'1. Paquetes y Tareas'!$E$16:$E$84,0)),0)</f>
        <v>0</v>
      </c>
      <c r="G128" s="50"/>
      <c r="H128" s="96">
        <f>IF($C$48="Investigación industrial",IFERROR(INDEX('3. Gasto Total '!$G$25:$G$43,MATCH(G128,'3. Gasto Total '!$B$25:$B$43,0)),""),IFERROR(INDEX('3. Gasto Total '!$H$25:$H$43,MATCH(G128,'3. Gasto Total '!$B$25:$B$43,0)),))</f>
        <v>0</v>
      </c>
      <c r="I128" s="40"/>
      <c r="J128" s="40"/>
      <c r="K128" s="40"/>
      <c r="L128" s="40"/>
      <c r="M128" s="40"/>
      <c r="N128" s="40"/>
      <c r="O128" s="40"/>
      <c r="P128" s="95">
        <f t="shared" si="27"/>
        <v>0</v>
      </c>
      <c r="Q128" s="43"/>
      <c r="R128" s="43"/>
      <c r="S128" s="43"/>
      <c r="T128" s="44"/>
      <c r="U128" s="44"/>
      <c r="V128" s="97">
        <f t="shared" si="28"/>
        <v>0</v>
      </c>
      <c r="W128" s="97">
        <f t="shared" si="29"/>
        <v>0</v>
      </c>
      <c r="X128" s="97">
        <f t="shared" si="30"/>
        <v>0</v>
      </c>
      <c r="Y128" s="113"/>
      <c r="Z128" s="44"/>
      <c r="AA128" s="53"/>
      <c r="AB128" s="53"/>
      <c r="AC128" s="97">
        <f t="shared" si="31"/>
        <v>0</v>
      </c>
      <c r="AD128" s="113"/>
      <c r="AE128" s="46"/>
      <c r="AF128" s="46"/>
      <c r="AG128" s="46"/>
      <c r="AH128" s="97">
        <f t="shared" si="32"/>
        <v>0</v>
      </c>
      <c r="AI128" s="113"/>
      <c r="AJ128" s="46"/>
      <c r="AK128" s="54"/>
      <c r="AL128" s="53"/>
      <c r="AM128" s="97">
        <f t="shared" si="33"/>
        <v>0</v>
      </c>
      <c r="AN128" s="113"/>
      <c r="AO128" s="46"/>
      <c r="AP128" s="54"/>
      <c r="AQ128" s="53"/>
      <c r="AR128" s="97">
        <f t="shared" si="34"/>
        <v>0</v>
      </c>
      <c r="AS128" s="97">
        <f t="shared" si="35"/>
        <v>0</v>
      </c>
      <c r="AT128" s="97">
        <f t="shared" si="36"/>
        <v>0</v>
      </c>
      <c r="AU128" s="97">
        <f t="shared" si="37"/>
        <v>0</v>
      </c>
      <c r="AV128" s="113"/>
      <c r="AW128" s="46"/>
      <c r="AX128" s="46"/>
      <c r="AY128" s="97">
        <f t="shared" si="38"/>
        <v>0</v>
      </c>
      <c r="BC128" s="56" t="str">
        <f t="shared" si="39"/>
        <v/>
      </c>
      <c r="BD128" s="45">
        <f>IF(Q128&gt;'Costes máximos'!$D$22,'Costes máximos'!$D$22,Q128)</f>
        <v>0</v>
      </c>
      <c r="BE128" s="45">
        <f>IF(R128&gt;'Costes máximos'!$D$22,'Costes máximos'!$D$22,R128)</f>
        <v>0</v>
      </c>
      <c r="BF128" s="45">
        <f>IF(S128&gt;'Costes máximos'!$D$22,'Costes máximos'!$D$22,S128)</f>
        <v>0</v>
      </c>
      <c r="BG128" s="45">
        <f>IF(T128&gt;'Costes máximos'!$D$22,'Costes máximos'!$D$22,T128)</f>
        <v>0</v>
      </c>
      <c r="BH128" s="45">
        <f>IF(U128&gt;'Costes máximos'!$D$22,'Costes máximos'!$D$22,U128)</f>
        <v>0</v>
      </c>
    </row>
    <row r="129" spans="2:60" outlineLevel="1" x14ac:dyDescent="0.25">
      <c r="B129" s="63"/>
      <c r="C129" s="64"/>
      <c r="D129" s="64"/>
      <c r="E129" s="64"/>
      <c r="F129" s="95">
        <f>IFERROR(INDEX('1. Paquetes y Tareas'!$F$16:$F$84,MATCH(BC129,'1. Paquetes y Tareas'!$E$16:$E$84,0)),0)</f>
        <v>0</v>
      </c>
      <c r="G129" s="50"/>
      <c r="H129" s="96">
        <f>IF($C$48="Investigación industrial",IFERROR(INDEX('3. Gasto Total '!$G$25:$G$43,MATCH(G129,'3. Gasto Total '!$B$25:$B$43,0)),""),IFERROR(INDEX('3. Gasto Total '!$H$25:$H$43,MATCH(G129,'3. Gasto Total '!$B$25:$B$43,0)),))</f>
        <v>0</v>
      </c>
      <c r="I129" s="40"/>
      <c r="J129" s="40"/>
      <c r="K129" s="40"/>
      <c r="L129" s="40"/>
      <c r="M129" s="40"/>
      <c r="N129" s="40"/>
      <c r="O129" s="40"/>
      <c r="P129" s="95">
        <f t="shared" si="27"/>
        <v>0</v>
      </c>
      <c r="Q129" s="43"/>
      <c r="R129" s="43"/>
      <c r="S129" s="43"/>
      <c r="T129" s="44"/>
      <c r="U129" s="44"/>
      <c r="V129" s="97">
        <f t="shared" si="28"/>
        <v>0</v>
      </c>
      <c r="W129" s="97">
        <f t="shared" si="29"/>
        <v>0</v>
      </c>
      <c r="X129" s="97">
        <f t="shared" si="30"/>
        <v>0</v>
      </c>
      <c r="Y129" s="113"/>
      <c r="Z129" s="44"/>
      <c r="AA129" s="53"/>
      <c r="AB129" s="53"/>
      <c r="AC129" s="97">
        <f t="shared" si="31"/>
        <v>0</v>
      </c>
      <c r="AD129" s="113"/>
      <c r="AE129" s="46"/>
      <c r="AF129" s="46"/>
      <c r="AG129" s="46"/>
      <c r="AH129" s="97">
        <f t="shared" si="32"/>
        <v>0</v>
      </c>
      <c r="AI129" s="113"/>
      <c r="AJ129" s="46"/>
      <c r="AK129" s="54"/>
      <c r="AL129" s="53"/>
      <c r="AM129" s="97">
        <f t="shared" si="33"/>
        <v>0</v>
      </c>
      <c r="AN129" s="113"/>
      <c r="AO129" s="46"/>
      <c r="AP129" s="54"/>
      <c r="AQ129" s="53"/>
      <c r="AR129" s="97">
        <f t="shared" si="34"/>
        <v>0</v>
      </c>
      <c r="AS129" s="97">
        <f t="shared" si="35"/>
        <v>0</v>
      </c>
      <c r="AT129" s="97">
        <f t="shared" si="36"/>
        <v>0</v>
      </c>
      <c r="AU129" s="97">
        <f t="shared" si="37"/>
        <v>0</v>
      </c>
      <c r="AV129" s="113"/>
      <c r="AW129" s="46"/>
      <c r="AX129" s="46"/>
      <c r="AY129" s="97">
        <f t="shared" si="38"/>
        <v>0</v>
      </c>
      <c r="BC129" s="56" t="str">
        <f t="shared" si="39"/>
        <v/>
      </c>
      <c r="BD129" s="45">
        <f>IF(Q129&gt;'Costes máximos'!$D$22,'Costes máximos'!$D$22,Q129)</f>
        <v>0</v>
      </c>
      <c r="BE129" s="45">
        <f>IF(R129&gt;'Costes máximos'!$D$22,'Costes máximos'!$D$22,R129)</f>
        <v>0</v>
      </c>
      <c r="BF129" s="45">
        <f>IF(S129&gt;'Costes máximos'!$D$22,'Costes máximos'!$D$22,S129)</f>
        <v>0</v>
      </c>
      <c r="BG129" s="45">
        <f>IF(T129&gt;'Costes máximos'!$D$22,'Costes máximos'!$D$22,T129)</f>
        <v>0</v>
      </c>
      <c r="BH129" s="45">
        <f>IF(U129&gt;'Costes máximos'!$D$22,'Costes máximos'!$D$22,U129)</f>
        <v>0</v>
      </c>
    </row>
    <row r="130" spans="2:60" outlineLevel="1" x14ac:dyDescent="0.25">
      <c r="B130" s="63"/>
      <c r="C130" s="64"/>
      <c r="D130" s="64"/>
      <c r="E130" s="64"/>
      <c r="F130" s="95">
        <f>IFERROR(INDEX('1. Paquetes y Tareas'!$F$16:$F$84,MATCH(BC130,'1. Paquetes y Tareas'!$E$16:$E$84,0)),0)</f>
        <v>0</v>
      </c>
      <c r="G130" s="50"/>
      <c r="H130" s="96">
        <f>IF($C$48="Investigación industrial",IFERROR(INDEX('3. Gasto Total '!$G$25:$G$43,MATCH(G130,'3. Gasto Total '!$B$25:$B$43,0)),""),IFERROR(INDEX('3. Gasto Total '!$H$25:$H$43,MATCH(G130,'3. Gasto Total '!$B$25:$B$43,0)),))</f>
        <v>0</v>
      </c>
      <c r="I130" s="40"/>
      <c r="J130" s="40"/>
      <c r="K130" s="40"/>
      <c r="L130" s="40"/>
      <c r="M130" s="40"/>
      <c r="N130" s="40"/>
      <c r="O130" s="40"/>
      <c r="P130" s="95">
        <f t="shared" si="27"/>
        <v>0</v>
      </c>
      <c r="Q130" s="43"/>
      <c r="R130" s="43"/>
      <c r="S130" s="43"/>
      <c r="T130" s="44"/>
      <c r="U130" s="44"/>
      <c r="V130" s="97">
        <f t="shared" si="28"/>
        <v>0</v>
      </c>
      <c r="W130" s="97">
        <f t="shared" si="29"/>
        <v>0</v>
      </c>
      <c r="X130" s="97">
        <f t="shared" si="30"/>
        <v>0</v>
      </c>
      <c r="Y130" s="113"/>
      <c r="Z130" s="44"/>
      <c r="AA130" s="53"/>
      <c r="AB130" s="53"/>
      <c r="AC130" s="97">
        <f t="shared" si="31"/>
        <v>0</v>
      </c>
      <c r="AD130" s="113"/>
      <c r="AE130" s="46"/>
      <c r="AF130" s="46"/>
      <c r="AG130" s="46"/>
      <c r="AH130" s="97">
        <f t="shared" si="32"/>
        <v>0</v>
      </c>
      <c r="AI130" s="113"/>
      <c r="AJ130" s="46"/>
      <c r="AK130" s="54"/>
      <c r="AL130" s="53"/>
      <c r="AM130" s="97">
        <f t="shared" si="33"/>
        <v>0</v>
      </c>
      <c r="AN130" s="113"/>
      <c r="AO130" s="46"/>
      <c r="AP130" s="54"/>
      <c r="AQ130" s="53"/>
      <c r="AR130" s="97">
        <f t="shared" si="34"/>
        <v>0</v>
      </c>
      <c r="AS130" s="97">
        <f t="shared" si="35"/>
        <v>0</v>
      </c>
      <c r="AT130" s="97">
        <f t="shared" si="36"/>
        <v>0</v>
      </c>
      <c r="AU130" s="97">
        <f t="shared" si="37"/>
        <v>0</v>
      </c>
      <c r="AV130" s="113"/>
      <c r="AW130" s="46"/>
      <c r="AX130" s="46"/>
      <c r="AY130" s="97">
        <f t="shared" si="38"/>
        <v>0</v>
      </c>
      <c r="BC130" s="56" t="str">
        <f t="shared" si="39"/>
        <v/>
      </c>
      <c r="BD130" s="45">
        <f>IF(Q130&gt;'Costes máximos'!$D$22,'Costes máximos'!$D$22,Q130)</f>
        <v>0</v>
      </c>
      <c r="BE130" s="45">
        <f>IF(R130&gt;'Costes máximos'!$D$22,'Costes máximos'!$D$22,R130)</f>
        <v>0</v>
      </c>
      <c r="BF130" s="45">
        <f>IF(S130&gt;'Costes máximos'!$D$22,'Costes máximos'!$D$22,S130)</f>
        <v>0</v>
      </c>
      <c r="BG130" s="45">
        <f>IF(T130&gt;'Costes máximos'!$D$22,'Costes máximos'!$D$22,T130)</f>
        <v>0</v>
      </c>
      <c r="BH130" s="45">
        <f>IF(U130&gt;'Costes máximos'!$D$22,'Costes máximos'!$D$22,U130)</f>
        <v>0</v>
      </c>
    </row>
    <row r="131" spans="2:60" outlineLevel="1" x14ac:dyDescent="0.25">
      <c r="B131" s="63"/>
      <c r="C131" s="64"/>
      <c r="D131" s="64"/>
      <c r="E131" s="64"/>
      <c r="F131" s="95">
        <f>IFERROR(INDEX('1. Paquetes y Tareas'!$F$16:$F$84,MATCH(BC131,'1. Paquetes y Tareas'!$E$16:$E$84,0)),0)</f>
        <v>0</v>
      </c>
      <c r="G131" s="50"/>
      <c r="H131" s="96">
        <f>IF($C$48="Investigación industrial",IFERROR(INDEX('3. Gasto Total '!$G$25:$G$43,MATCH(G131,'3. Gasto Total '!$B$25:$B$43,0)),""),IFERROR(INDEX('3. Gasto Total '!$H$25:$H$43,MATCH(G131,'3. Gasto Total '!$B$25:$B$43,0)),))</f>
        <v>0</v>
      </c>
      <c r="I131" s="40"/>
      <c r="J131" s="40"/>
      <c r="K131" s="40"/>
      <c r="L131" s="40"/>
      <c r="M131" s="40"/>
      <c r="N131" s="40"/>
      <c r="O131" s="40"/>
      <c r="P131" s="95">
        <f t="shared" si="27"/>
        <v>0</v>
      </c>
      <c r="Q131" s="43"/>
      <c r="R131" s="43"/>
      <c r="S131" s="43"/>
      <c r="T131" s="44"/>
      <c r="U131" s="44"/>
      <c r="V131" s="97">
        <f t="shared" si="28"/>
        <v>0</v>
      </c>
      <c r="W131" s="97">
        <f t="shared" si="29"/>
        <v>0</v>
      </c>
      <c r="X131" s="97">
        <f t="shared" si="30"/>
        <v>0</v>
      </c>
      <c r="Y131" s="113"/>
      <c r="Z131" s="44"/>
      <c r="AA131" s="53"/>
      <c r="AB131" s="53"/>
      <c r="AC131" s="97">
        <f t="shared" si="31"/>
        <v>0</v>
      </c>
      <c r="AD131" s="113"/>
      <c r="AE131" s="46"/>
      <c r="AF131" s="46"/>
      <c r="AG131" s="46"/>
      <c r="AH131" s="97">
        <f t="shared" si="32"/>
        <v>0</v>
      </c>
      <c r="AI131" s="113"/>
      <c r="AJ131" s="46"/>
      <c r="AK131" s="54"/>
      <c r="AL131" s="53"/>
      <c r="AM131" s="97">
        <f t="shared" si="33"/>
        <v>0</v>
      </c>
      <c r="AN131" s="113"/>
      <c r="AO131" s="46"/>
      <c r="AP131" s="54"/>
      <c r="AQ131" s="53"/>
      <c r="AR131" s="97">
        <f t="shared" si="34"/>
        <v>0</v>
      </c>
      <c r="AS131" s="97">
        <f t="shared" si="35"/>
        <v>0</v>
      </c>
      <c r="AT131" s="97">
        <f t="shared" si="36"/>
        <v>0</v>
      </c>
      <c r="AU131" s="97">
        <f t="shared" si="37"/>
        <v>0</v>
      </c>
      <c r="AV131" s="113"/>
      <c r="AW131" s="46"/>
      <c r="AX131" s="46"/>
      <c r="AY131" s="97">
        <f t="shared" si="38"/>
        <v>0</v>
      </c>
      <c r="BC131" s="56" t="str">
        <f t="shared" si="39"/>
        <v/>
      </c>
      <c r="BD131" s="45">
        <f>IF(Q131&gt;'Costes máximos'!$D$22,'Costes máximos'!$D$22,Q131)</f>
        <v>0</v>
      </c>
      <c r="BE131" s="45">
        <f>IF(R131&gt;'Costes máximos'!$D$22,'Costes máximos'!$D$22,R131)</f>
        <v>0</v>
      </c>
      <c r="BF131" s="45">
        <f>IF(S131&gt;'Costes máximos'!$D$22,'Costes máximos'!$D$22,S131)</f>
        <v>0</v>
      </c>
      <c r="BG131" s="45">
        <f>IF(T131&gt;'Costes máximos'!$D$22,'Costes máximos'!$D$22,T131)</f>
        <v>0</v>
      </c>
      <c r="BH131" s="45">
        <f>IF(U131&gt;'Costes máximos'!$D$22,'Costes máximos'!$D$22,U131)</f>
        <v>0</v>
      </c>
    </row>
    <row r="132" spans="2:60" outlineLevel="1" x14ac:dyDescent="0.25">
      <c r="B132" s="63"/>
      <c r="C132" s="64"/>
      <c r="D132" s="64"/>
      <c r="E132" s="64"/>
      <c r="F132" s="95">
        <f>IFERROR(INDEX('1. Paquetes y Tareas'!$F$16:$F$84,MATCH(BC132,'1. Paquetes y Tareas'!$E$16:$E$84,0)),0)</f>
        <v>0</v>
      </c>
      <c r="G132" s="50"/>
      <c r="H132" s="96">
        <f>IF($C$48="Investigación industrial",IFERROR(INDEX('3. Gasto Total '!$G$25:$G$43,MATCH(G132,'3. Gasto Total '!$B$25:$B$43,0)),""),IFERROR(INDEX('3. Gasto Total '!$H$25:$H$43,MATCH(G132,'3. Gasto Total '!$B$25:$B$43,0)),))</f>
        <v>0</v>
      </c>
      <c r="I132" s="40"/>
      <c r="J132" s="40"/>
      <c r="K132" s="40"/>
      <c r="L132" s="40"/>
      <c r="M132" s="40"/>
      <c r="N132" s="40"/>
      <c r="O132" s="40"/>
      <c r="P132" s="95">
        <f t="shared" si="27"/>
        <v>0</v>
      </c>
      <c r="Q132" s="43"/>
      <c r="R132" s="43"/>
      <c r="S132" s="43"/>
      <c r="T132" s="44"/>
      <c r="U132" s="44"/>
      <c r="V132" s="97">
        <f t="shared" si="28"/>
        <v>0</v>
      </c>
      <c r="W132" s="97">
        <f t="shared" si="29"/>
        <v>0</v>
      </c>
      <c r="X132" s="97">
        <f t="shared" si="30"/>
        <v>0</v>
      </c>
      <c r="Y132" s="113"/>
      <c r="Z132" s="44"/>
      <c r="AA132" s="53"/>
      <c r="AB132" s="53"/>
      <c r="AC132" s="97">
        <f t="shared" si="31"/>
        <v>0</v>
      </c>
      <c r="AD132" s="113"/>
      <c r="AE132" s="46"/>
      <c r="AF132" s="46"/>
      <c r="AG132" s="46"/>
      <c r="AH132" s="97">
        <f t="shared" si="32"/>
        <v>0</v>
      </c>
      <c r="AI132" s="113"/>
      <c r="AJ132" s="46"/>
      <c r="AK132" s="54"/>
      <c r="AL132" s="53"/>
      <c r="AM132" s="97">
        <f t="shared" si="33"/>
        <v>0</v>
      </c>
      <c r="AN132" s="113"/>
      <c r="AO132" s="46"/>
      <c r="AP132" s="54"/>
      <c r="AQ132" s="53"/>
      <c r="AR132" s="97">
        <f t="shared" si="34"/>
        <v>0</v>
      </c>
      <c r="AS132" s="97">
        <f t="shared" si="35"/>
        <v>0</v>
      </c>
      <c r="AT132" s="97">
        <f t="shared" si="36"/>
        <v>0</v>
      </c>
      <c r="AU132" s="97">
        <f t="shared" si="37"/>
        <v>0</v>
      </c>
      <c r="AV132" s="113"/>
      <c r="AW132" s="46"/>
      <c r="AX132" s="46"/>
      <c r="AY132" s="97">
        <f t="shared" si="38"/>
        <v>0</v>
      </c>
      <c r="BC132" s="56" t="str">
        <f t="shared" si="39"/>
        <v/>
      </c>
      <c r="BD132" s="45">
        <f>IF(Q132&gt;'Costes máximos'!$D$22,'Costes máximos'!$D$22,Q132)</f>
        <v>0</v>
      </c>
      <c r="BE132" s="45">
        <f>IF(R132&gt;'Costes máximos'!$D$22,'Costes máximos'!$D$22,R132)</f>
        <v>0</v>
      </c>
      <c r="BF132" s="45">
        <f>IF(S132&gt;'Costes máximos'!$D$22,'Costes máximos'!$D$22,S132)</f>
        <v>0</v>
      </c>
      <c r="BG132" s="45">
        <f>IF(T132&gt;'Costes máximos'!$D$22,'Costes máximos'!$D$22,T132)</f>
        <v>0</v>
      </c>
      <c r="BH132" s="45">
        <f>IF(U132&gt;'Costes máximos'!$D$22,'Costes máximos'!$D$22,U132)</f>
        <v>0</v>
      </c>
    </row>
    <row r="133" spans="2:60" outlineLevel="1" x14ac:dyDescent="0.25">
      <c r="B133" s="63"/>
      <c r="C133" s="64"/>
      <c r="D133" s="64"/>
      <c r="E133" s="64"/>
      <c r="F133" s="95">
        <f>IFERROR(INDEX('1. Paquetes y Tareas'!$F$16:$F$84,MATCH(BC133,'1. Paquetes y Tareas'!$E$16:$E$84,0)),0)</f>
        <v>0</v>
      </c>
      <c r="G133" s="50"/>
      <c r="H133" s="96">
        <f>IF($C$48="Investigación industrial",IFERROR(INDEX('3. Gasto Total '!$G$25:$G$43,MATCH(G133,'3. Gasto Total '!$B$25:$B$43,0)),""),IFERROR(INDEX('3. Gasto Total '!$H$25:$H$43,MATCH(G133,'3. Gasto Total '!$B$25:$B$43,0)),))</f>
        <v>0</v>
      </c>
      <c r="I133" s="40"/>
      <c r="J133" s="40"/>
      <c r="K133" s="40"/>
      <c r="L133" s="40"/>
      <c r="M133" s="40"/>
      <c r="N133" s="40"/>
      <c r="O133" s="40"/>
      <c r="P133" s="95">
        <f t="shared" si="27"/>
        <v>0</v>
      </c>
      <c r="Q133" s="43"/>
      <c r="R133" s="43"/>
      <c r="S133" s="43"/>
      <c r="T133" s="44"/>
      <c r="U133" s="44"/>
      <c r="V133" s="97">
        <f t="shared" si="28"/>
        <v>0</v>
      </c>
      <c r="W133" s="97">
        <f t="shared" si="29"/>
        <v>0</v>
      </c>
      <c r="X133" s="97">
        <f t="shared" si="30"/>
        <v>0</v>
      </c>
      <c r="Y133" s="113"/>
      <c r="Z133" s="44"/>
      <c r="AA133" s="53"/>
      <c r="AB133" s="53"/>
      <c r="AC133" s="97">
        <f t="shared" si="31"/>
        <v>0</v>
      </c>
      <c r="AD133" s="113"/>
      <c r="AE133" s="46"/>
      <c r="AF133" s="46"/>
      <c r="AG133" s="46"/>
      <c r="AH133" s="97">
        <f t="shared" si="32"/>
        <v>0</v>
      </c>
      <c r="AI133" s="113"/>
      <c r="AJ133" s="46"/>
      <c r="AK133" s="54"/>
      <c r="AL133" s="53"/>
      <c r="AM133" s="97">
        <f t="shared" si="33"/>
        <v>0</v>
      </c>
      <c r="AN133" s="113"/>
      <c r="AO133" s="46"/>
      <c r="AP133" s="54"/>
      <c r="AQ133" s="53"/>
      <c r="AR133" s="97">
        <f t="shared" si="34"/>
        <v>0</v>
      </c>
      <c r="AS133" s="97">
        <f t="shared" si="35"/>
        <v>0</v>
      </c>
      <c r="AT133" s="97">
        <f t="shared" si="36"/>
        <v>0</v>
      </c>
      <c r="AU133" s="97">
        <f t="shared" si="37"/>
        <v>0</v>
      </c>
      <c r="AV133" s="113"/>
      <c r="AW133" s="46"/>
      <c r="AX133" s="46"/>
      <c r="AY133" s="97">
        <f t="shared" si="38"/>
        <v>0</v>
      </c>
      <c r="BC133" s="56" t="str">
        <f t="shared" si="39"/>
        <v/>
      </c>
      <c r="BD133" s="45">
        <f>IF(Q133&gt;'Costes máximos'!$D$22,'Costes máximos'!$D$22,Q133)</f>
        <v>0</v>
      </c>
      <c r="BE133" s="45">
        <f>IF(R133&gt;'Costes máximos'!$D$22,'Costes máximos'!$D$22,R133)</f>
        <v>0</v>
      </c>
      <c r="BF133" s="45">
        <f>IF(S133&gt;'Costes máximos'!$D$22,'Costes máximos'!$D$22,S133)</f>
        <v>0</v>
      </c>
      <c r="BG133" s="45">
        <f>IF(T133&gt;'Costes máximos'!$D$22,'Costes máximos'!$D$22,T133)</f>
        <v>0</v>
      </c>
      <c r="BH133" s="45">
        <f>IF(U133&gt;'Costes máximos'!$D$22,'Costes máximos'!$D$22,U133)</f>
        <v>0</v>
      </c>
    </row>
    <row r="134" spans="2:60" outlineLevel="1" x14ac:dyDescent="0.25">
      <c r="B134" s="63"/>
      <c r="C134" s="64"/>
      <c r="D134" s="64"/>
      <c r="E134" s="64"/>
      <c r="F134" s="95">
        <f>IFERROR(INDEX('1. Paquetes y Tareas'!$F$16:$F$84,MATCH(BC134,'1. Paquetes y Tareas'!$E$16:$E$84,0)),0)</f>
        <v>0</v>
      </c>
      <c r="G134" s="50"/>
      <c r="H134" s="96">
        <f>IF($C$48="Investigación industrial",IFERROR(INDEX('3. Gasto Total '!$G$25:$G$43,MATCH(G134,'3. Gasto Total '!$B$25:$B$43,0)),""),IFERROR(INDEX('3. Gasto Total '!$H$25:$H$43,MATCH(G134,'3. Gasto Total '!$B$25:$B$43,0)),))</f>
        <v>0</v>
      </c>
      <c r="I134" s="40"/>
      <c r="J134" s="40"/>
      <c r="K134" s="40"/>
      <c r="L134" s="40"/>
      <c r="M134" s="40"/>
      <c r="N134" s="40"/>
      <c r="O134" s="40"/>
      <c r="P134" s="95">
        <f t="shared" si="27"/>
        <v>0</v>
      </c>
      <c r="Q134" s="43"/>
      <c r="R134" s="43"/>
      <c r="S134" s="43"/>
      <c r="T134" s="44"/>
      <c r="U134" s="44"/>
      <c r="V134" s="97">
        <f t="shared" si="28"/>
        <v>0</v>
      </c>
      <c r="W134" s="97">
        <f t="shared" si="29"/>
        <v>0</v>
      </c>
      <c r="X134" s="97">
        <f t="shared" si="30"/>
        <v>0</v>
      </c>
      <c r="Y134" s="113"/>
      <c r="Z134" s="44"/>
      <c r="AA134" s="53"/>
      <c r="AB134" s="53"/>
      <c r="AC134" s="97">
        <f t="shared" si="31"/>
        <v>0</v>
      </c>
      <c r="AD134" s="113"/>
      <c r="AE134" s="46"/>
      <c r="AF134" s="46"/>
      <c r="AG134" s="46"/>
      <c r="AH134" s="97">
        <f t="shared" si="32"/>
        <v>0</v>
      </c>
      <c r="AI134" s="113"/>
      <c r="AJ134" s="46"/>
      <c r="AK134" s="54"/>
      <c r="AL134" s="53"/>
      <c r="AM134" s="97">
        <f t="shared" si="33"/>
        <v>0</v>
      </c>
      <c r="AN134" s="113"/>
      <c r="AO134" s="46"/>
      <c r="AP134" s="54"/>
      <c r="AQ134" s="53"/>
      <c r="AR134" s="97">
        <f t="shared" si="34"/>
        <v>0</v>
      </c>
      <c r="AS134" s="97">
        <f t="shared" si="35"/>
        <v>0</v>
      </c>
      <c r="AT134" s="97">
        <f t="shared" si="36"/>
        <v>0</v>
      </c>
      <c r="AU134" s="97">
        <f t="shared" si="37"/>
        <v>0</v>
      </c>
      <c r="AV134" s="113"/>
      <c r="AW134" s="46"/>
      <c r="AX134" s="46"/>
      <c r="AY134" s="97">
        <f t="shared" si="38"/>
        <v>0</v>
      </c>
      <c r="BC134" s="56" t="str">
        <f t="shared" si="39"/>
        <v/>
      </c>
      <c r="BD134" s="45">
        <f>IF(Q134&gt;'Costes máximos'!$D$22,'Costes máximos'!$D$22,Q134)</f>
        <v>0</v>
      </c>
      <c r="BE134" s="45">
        <f>IF(R134&gt;'Costes máximos'!$D$22,'Costes máximos'!$D$22,R134)</f>
        <v>0</v>
      </c>
      <c r="BF134" s="45">
        <f>IF(S134&gt;'Costes máximos'!$D$22,'Costes máximos'!$D$22,S134)</f>
        <v>0</v>
      </c>
      <c r="BG134" s="45">
        <f>IF(T134&gt;'Costes máximos'!$D$22,'Costes máximos'!$D$22,T134)</f>
        <v>0</v>
      </c>
      <c r="BH134" s="45">
        <f>IF(U134&gt;'Costes máximos'!$D$22,'Costes máximos'!$D$22,U134)</f>
        <v>0</v>
      </c>
    </row>
    <row r="135" spans="2:60" outlineLevel="1" x14ac:dyDescent="0.25">
      <c r="B135" s="63"/>
      <c r="C135" s="64"/>
      <c r="D135" s="64"/>
      <c r="E135" s="64"/>
      <c r="F135" s="95">
        <f>IFERROR(INDEX('1. Paquetes y Tareas'!$F$16:$F$84,MATCH(BC135,'1. Paquetes y Tareas'!$E$16:$E$84,0)),0)</f>
        <v>0</v>
      </c>
      <c r="G135" s="50"/>
      <c r="H135" s="96">
        <f>IF($C$48="Investigación industrial",IFERROR(INDEX('3. Gasto Total '!$G$25:$G$43,MATCH(G135,'3. Gasto Total '!$B$25:$B$43,0)),""),IFERROR(INDEX('3. Gasto Total '!$H$25:$H$43,MATCH(G135,'3. Gasto Total '!$B$25:$B$43,0)),))</f>
        <v>0</v>
      </c>
      <c r="I135" s="40"/>
      <c r="J135" s="40"/>
      <c r="K135" s="40"/>
      <c r="L135" s="40"/>
      <c r="M135" s="40"/>
      <c r="N135" s="40"/>
      <c r="O135" s="40"/>
      <c r="P135" s="95">
        <f t="shared" si="27"/>
        <v>0</v>
      </c>
      <c r="Q135" s="43"/>
      <c r="R135" s="43"/>
      <c r="S135" s="43"/>
      <c r="T135" s="44"/>
      <c r="U135" s="44"/>
      <c r="V135" s="97">
        <f t="shared" si="28"/>
        <v>0</v>
      </c>
      <c r="W135" s="97">
        <f t="shared" si="29"/>
        <v>0</v>
      </c>
      <c r="X135" s="97">
        <f t="shared" si="30"/>
        <v>0</v>
      </c>
      <c r="Y135" s="113"/>
      <c r="Z135" s="44"/>
      <c r="AA135" s="53"/>
      <c r="AB135" s="53"/>
      <c r="AC135" s="97">
        <f t="shared" si="31"/>
        <v>0</v>
      </c>
      <c r="AD135" s="113"/>
      <c r="AE135" s="46"/>
      <c r="AF135" s="46"/>
      <c r="AG135" s="46"/>
      <c r="AH135" s="97">
        <f t="shared" si="32"/>
        <v>0</v>
      </c>
      <c r="AI135" s="113"/>
      <c r="AJ135" s="46"/>
      <c r="AK135" s="54"/>
      <c r="AL135" s="53"/>
      <c r="AM135" s="97">
        <f t="shared" si="33"/>
        <v>0</v>
      </c>
      <c r="AN135" s="113"/>
      <c r="AO135" s="46"/>
      <c r="AP135" s="54"/>
      <c r="AQ135" s="53"/>
      <c r="AR135" s="97">
        <f t="shared" si="34"/>
        <v>0</v>
      </c>
      <c r="AS135" s="97">
        <f t="shared" si="35"/>
        <v>0</v>
      </c>
      <c r="AT135" s="97">
        <f t="shared" si="36"/>
        <v>0</v>
      </c>
      <c r="AU135" s="97">
        <f t="shared" si="37"/>
        <v>0</v>
      </c>
      <c r="AV135" s="113"/>
      <c r="AW135" s="46"/>
      <c r="AX135" s="46"/>
      <c r="AY135" s="97">
        <f t="shared" si="38"/>
        <v>0</v>
      </c>
      <c r="BC135" s="56" t="str">
        <f t="shared" si="39"/>
        <v/>
      </c>
      <c r="BD135" s="45">
        <f>IF(Q135&gt;'Costes máximos'!$D$22,'Costes máximos'!$D$22,Q135)</f>
        <v>0</v>
      </c>
      <c r="BE135" s="45">
        <f>IF(R135&gt;'Costes máximos'!$D$22,'Costes máximos'!$D$22,R135)</f>
        <v>0</v>
      </c>
      <c r="BF135" s="45">
        <f>IF(S135&gt;'Costes máximos'!$D$22,'Costes máximos'!$D$22,S135)</f>
        <v>0</v>
      </c>
      <c r="BG135" s="45">
        <f>IF(T135&gt;'Costes máximos'!$D$22,'Costes máximos'!$D$22,T135)</f>
        <v>0</v>
      </c>
      <c r="BH135" s="45">
        <f>IF(U135&gt;'Costes máximos'!$D$22,'Costes máximos'!$D$22,U135)</f>
        <v>0</v>
      </c>
    </row>
    <row r="136" spans="2:60" outlineLevel="1" x14ac:dyDescent="0.25">
      <c r="B136" s="63"/>
      <c r="C136" s="64"/>
      <c r="D136" s="64"/>
      <c r="E136" s="64"/>
      <c r="F136" s="95">
        <f>IFERROR(INDEX('1. Paquetes y Tareas'!$F$16:$F$84,MATCH(BC136,'1. Paquetes y Tareas'!$E$16:$E$84,0)),0)</f>
        <v>0</v>
      </c>
      <c r="G136" s="50"/>
      <c r="H136" s="96">
        <f>IF($C$48="Investigación industrial",IFERROR(INDEX('3. Gasto Total '!$G$25:$G$43,MATCH(G136,'3. Gasto Total '!$B$25:$B$43,0)),""),IFERROR(INDEX('3. Gasto Total '!$H$25:$H$43,MATCH(G136,'3. Gasto Total '!$B$25:$B$43,0)),))</f>
        <v>0</v>
      </c>
      <c r="I136" s="40"/>
      <c r="J136" s="40"/>
      <c r="K136" s="40"/>
      <c r="L136" s="40"/>
      <c r="M136" s="40"/>
      <c r="N136" s="40"/>
      <c r="O136" s="40"/>
      <c r="P136" s="95">
        <f t="shared" si="27"/>
        <v>0</v>
      </c>
      <c r="Q136" s="43"/>
      <c r="R136" s="43"/>
      <c r="S136" s="43"/>
      <c r="T136" s="44"/>
      <c r="U136" s="44"/>
      <c r="V136" s="97">
        <f t="shared" si="28"/>
        <v>0</v>
      </c>
      <c r="W136" s="97">
        <f t="shared" si="29"/>
        <v>0</v>
      </c>
      <c r="X136" s="97">
        <f t="shared" si="30"/>
        <v>0</v>
      </c>
      <c r="Y136" s="113"/>
      <c r="Z136" s="44"/>
      <c r="AA136" s="53"/>
      <c r="AB136" s="53"/>
      <c r="AC136" s="97">
        <f t="shared" si="31"/>
        <v>0</v>
      </c>
      <c r="AD136" s="113"/>
      <c r="AE136" s="46"/>
      <c r="AF136" s="46"/>
      <c r="AG136" s="46"/>
      <c r="AH136" s="97">
        <f t="shared" si="32"/>
        <v>0</v>
      </c>
      <c r="AI136" s="113"/>
      <c r="AJ136" s="46"/>
      <c r="AK136" s="54"/>
      <c r="AL136" s="53"/>
      <c r="AM136" s="97">
        <f t="shared" si="33"/>
        <v>0</v>
      </c>
      <c r="AN136" s="113"/>
      <c r="AO136" s="46"/>
      <c r="AP136" s="54"/>
      <c r="AQ136" s="53"/>
      <c r="AR136" s="97">
        <f t="shared" si="34"/>
        <v>0</v>
      </c>
      <c r="AS136" s="97">
        <f t="shared" si="35"/>
        <v>0</v>
      </c>
      <c r="AT136" s="97">
        <f t="shared" si="36"/>
        <v>0</v>
      </c>
      <c r="AU136" s="97">
        <f t="shared" si="37"/>
        <v>0</v>
      </c>
      <c r="AV136" s="113"/>
      <c r="AW136" s="46"/>
      <c r="AX136" s="46"/>
      <c r="AY136" s="97">
        <f t="shared" si="38"/>
        <v>0</v>
      </c>
      <c r="BC136" s="56" t="str">
        <f t="shared" si="39"/>
        <v/>
      </c>
      <c r="BD136" s="45">
        <f>IF(Q136&gt;'Costes máximos'!$D$22,'Costes máximos'!$D$22,Q136)</f>
        <v>0</v>
      </c>
      <c r="BE136" s="45">
        <f>IF(R136&gt;'Costes máximos'!$D$22,'Costes máximos'!$D$22,R136)</f>
        <v>0</v>
      </c>
      <c r="BF136" s="45">
        <f>IF(S136&gt;'Costes máximos'!$D$22,'Costes máximos'!$D$22,S136)</f>
        <v>0</v>
      </c>
      <c r="BG136" s="45">
        <f>IF(T136&gt;'Costes máximos'!$D$22,'Costes máximos'!$D$22,T136)</f>
        <v>0</v>
      </c>
      <c r="BH136" s="45">
        <f>IF(U136&gt;'Costes máximos'!$D$22,'Costes máximos'!$D$22,U136)</f>
        <v>0</v>
      </c>
    </row>
    <row r="137" spans="2:60" outlineLevel="1" x14ac:dyDescent="0.25">
      <c r="B137" s="63"/>
      <c r="C137" s="64"/>
      <c r="D137" s="64"/>
      <c r="E137" s="64"/>
      <c r="F137" s="95">
        <f>IFERROR(INDEX('1. Paquetes y Tareas'!$F$16:$F$84,MATCH(BC137,'1. Paquetes y Tareas'!$E$16:$E$84,0)),0)</f>
        <v>0</v>
      </c>
      <c r="G137" s="50"/>
      <c r="H137" s="96">
        <f>IF($C$48="Investigación industrial",IFERROR(INDEX('3. Gasto Total '!$G$25:$G$43,MATCH(G137,'3. Gasto Total '!$B$25:$B$43,0)),""),IFERROR(INDEX('3. Gasto Total '!$H$25:$H$43,MATCH(G137,'3. Gasto Total '!$B$25:$B$43,0)),))</f>
        <v>0</v>
      </c>
      <c r="I137" s="40"/>
      <c r="J137" s="40"/>
      <c r="K137" s="40"/>
      <c r="L137" s="40"/>
      <c r="M137" s="40"/>
      <c r="N137" s="40"/>
      <c r="O137" s="40"/>
      <c r="P137" s="95">
        <f t="shared" si="27"/>
        <v>0</v>
      </c>
      <c r="Q137" s="43"/>
      <c r="R137" s="43"/>
      <c r="S137" s="43"/>
      <c r="T137" s="44"/>
      <c r="U137" s="44"/>
      <c r="V137" s="97">
        <f t="shared" si="28"/>
        <v>0</v>
      </c>
      <c r="W137" s="97">
        <f t="shared" si="29"/>
        <v>0</v>
      </c>
      <c r="X137" s="97">
        <f t="shared" si="30"/>
        <v>0</v>
      </c>
      <c r="Y137" s="113"/>
      <c r="Z137" s="44"/>
      <c r="AA137" s="53"/>
      <c r="AB137" s="53"/>
      <c r="AC137" s="97">
        <f t="shared" si="31"/>
        <v>0</v>
      </c>
      <c r="AD137" s="113"/>
      <c r="AE137" s="46"/>
      <c r="AF137" s="46"/>
      <c r="AG137" s="46"/>
      <c r="AH137" s="97">
        <f t="shared" si="32"/>
        <v>0</v>
      </c>
      <c r="AI137" s="113"/>
      <c r="AJ137" s="46"/>
      <c r="AK137" s="54"/>
      <c r="AL137" s="53"/>
      <c r="AM137" s="97">
        <f t="shared" si="33"/>
        <v>0</v>
      </c>
      <c r="AN137" s="113"/>
      <c r="AO137" s="46"/>
      <c r="AP137" s="54"/>
      <c r="AQ137" s="53"/>
      <c r="AR137" s="97">
        <f t="shared" si="34"/>
        <v>0</v>
      </c>
      <c r="AS137" s="97">
        <f t="shared" si="35"/>
        <v>0</v>
      </c>
      <c r="AT137" s="97">
        <f t="shared" si="36"/>
        <v>0</v>
      </c>
      <c r="AU137" s="97">
        <f t="shared" si="37"/>
        <v>0</v>
      </c>
      <c r="AV137" s="113"/>
      <c r="AW137" s="46"/>
      <c r="AX137" s="46"/>
      <c r="AY137" s="97">
        <f t="shared" si="38"/>
        <v>0</v>
      </c>
      <c r="BC137" s="56" t="str">
        <f t="shared" si="39"/>
        <v/>
      </c>
      <c r="BD137" s="45">
        <f>IF(Q137&gt;'Costes máximos'!$D$22,'Costes máximos'!$D$22,Q137)</f>
        <v>0</v>
      </c>
      <c r="BE137" s="45">
        <f>IF(R137&gt;'Costes máximos'!$D$22,'Costes máximos'!$D$22,R137)</f>
        <v>0</v>
      </c>
      <c r="BF137" s="45">
        <f>IF(S137&gt;'Costes máximos'!$D$22,'Costes máximos'!$D$22,S137)</f>
        <v>0</v>
      </c>
      <c r="BG137" s="45">
        <f>IF(T137&gt;'Costes máximos'!$D$22,'Costes máximos'!$D$22,T137)</f>
        <v>0</v>
      </c>
      <c r="BH137" s="45">
        <f>IF(U137&gt;'Costes máximos'!$D$22,'Costes máximos'!$D$22,U137)</f>
        <v>0</v>
      </c>
    </row>
    <row r="138" spans="2:60" outlineLevel="1" x14ac:dyDescent="0.25">
      <c r="B138" s="63"/>
      <c r="C138" s="64"/>
      <c r="D138" s="64"/>
      <c r="E138" s="64"/>
      <c r="F138" s="95">
        <f>IFERROR(INDEX('1. Paquetes y Tareas'!$F$16:$F$84,MATCH(BC138,'1. Paquetes y Tareas'!$E$16:$E$84,0)),0)</f>
        <v>0</v>
      </c>
      <c r="G138" s="50"/>
      <c r="H138" s="96">
        <f>IF($C$48="Investigación industrial",IFERROR(INDEX('3. Gasto Total '!$G$25:$G$43,MATCH(G138,'3. Gasto Total '!$B$25:$B$43,0)),""),IFERROR(INDEX('3. Gasto Total '!$H$25:$H$43,MATCH(G138,'3. Gasto Total '!$B$25:$B$43,0)),))</f>
        <v>0</v>
      </c>
      <c r="I138" s="40"/>
      <c r="J138" s="40"/>
      <c r="K138" s="40"/>
      <c r="L138" s="40"/>
      <c r="M138" s="40"/>
      <c r="N138" s="40"/>
      <c r="O138" s="40"/>
      <c r="P138" s="95">
        <f t="shared" si="27"/>
        <v>0</v>
      </c>
      <c r="Q138" s="43"/>
      <c r="R138" s="43"/>
      <c r="S138" s="43"/>
      <c r="T138" s="44"/>
      <c r="U138" s="44"/>
      <c r="V138" s="97">
        <f t="shared" si="28"/>
        <v>0</v>
      </c>
      <c r="W138" s="97">
        <f t="shared" si="29"/>
        <v>0</v>
      </c>
      <c r="X138" s="97">
        <f t="shared" si="30"/>
        <v>0</v>
      </c>
      <c r="Y138" s="113"/>
      <c r="Z138" s="44"/>
      <c r="AA138" s="53"/>
      <c r="AB138" s="53"/>
      <c r="AC138" s="97">
        <f t="shared" si="31"/>
        <v>0</v>
      </c>
      <c r="AD138" s="113"/>
      <c r="AE138" s="46"/>
      <c r="AF138" s="46"/>
      <c r="AG138" s="46"/>
      <c r="AH138" s="97">
        <f t="shared" si="32"/>
        <v>0</v>
      </c>
      <c r="AI138" s="113"/>
      <c r="AJ138" s="46"/>
      <c r="AK138" s="54"/>
      <c r="AL138" s="53"/>
      <c r="AM138" s="97">
        <f t="shared" si="33"/>
        <v>0</v>
      </c>
      <c r="AN138" s="113"/>
      <c r="AO138" s="46"/>
      <c r="AP138" s="54"/>
      <c r="AQ138" s="53"/>
      <c r="AR138" s="97">
        <f t="shared" si="34"/>
        <v>0</v>
      </c>
      <c r="AS138" s="97">
        <f t="shared" si="35"/>
        <v>0</v>
      </c>
      <c r="AT138" s="97">
        <f t="shared" si="36"/>
        <v>0</v>
      </c>
      <c r="AU138" s="97">
        <f t="shared" si="37"/>
        <v>0</v>
      </c>
      <c r="AV138" s="113"/>
      <c r="AW138" s="46"/>
      <c r="AX138" s="46"/>
      <c r="AY138" s="97">
        <f t="shared" si="38"/>
        <v>0</v>
      </c>
      <c r="BC138" s="56" t="str">
        <f t="shared" si="39"/>
        <v/>
      </c>
      <c r="BD138" s="45">
        <f>IF(Q138&gt;'Costes máximos'!$D$22,'Costes máximos'!$D$22,Q138)</f>
        <v>0</v>
      </c>
      <c r="BE138" s="45">
        <f>IF(R138&gt;'Costes máximos'!$D$22,'Costes máximos'!$D$22,R138)</f>
        <v>0</v>
      </c>
      <c r="BF138" s="45">
        <f>IF(S138&gt;'Costes máximos'!$D$22,'Costes máximos'!$D$22,S138)</f>
        <v>0</v>
      </c>
      <c r="BG138" s="45">
        <f>IF(T138&gt;'Costes máximos'!$D$22,'Costes máximos'!$D$22,T138)</f>
        <v>0</v>
      </c>
      <c r="BH138" s="45">
        <f>IF(U138&gt;'Costes máximos'!$D$22,'Costes máximos'!$D$22,U138)</f>
        <v>0</v>
      </c>
    </row>
    <row r="139" spans="2:60" outlineLevel="1" x14ac:dyDescent="0.25">
      <c r="B139" s="63"/>
      <c r="C139" s="64"/>
      <c r="D139" s="64"/>
      <c r="E139" s="64"/>
      <c r="F139" s="95">
        <f>IFERROR(INDEX('1. Paquetes y Tareas'!$F$16:$F$84,MATCH(BC139,'1. Paquetes y Tareas'!$E$16:$E$84,0)),0)</f>
        <v>0</v>
      </c>
      <c r="G139" s="50"/>
      <c r="H139" s="96">
        <f>IF($C$48="Investigación industrial",IFERROR(INDEX('3. Gasto Total '!$G$25:$G$43,MATCH(G139,'3. Gasto Total '!$B$25:$B$43,0)),""),IFERROR(INDEX('3. Gasto Total '!$H$25:$H$43,MATCH(G139,'3. Gasto Total '!$B$25:$B$43,0)),))</f>
        <v>0</v>
      </c>
      <c r="I139" s="40"/>
      <c r="J139" s="40"/>
      <c r="K139" s="40"/>
      <c r="L139" s="40"/>
      <c r="M139" s="40"/>
      <c r="N139" s="40"/>
      <c r="O139" s="40"/>
      <c r="P139" s="95">
        <f t="shared" si="27"/>
        <v>0</v>
      </c>
      <c r="Q139" s="43"/>
      <c r="R139" s="43"/>
      <c r="S139" s="43"/>
      <c r="T139" s="44"/>
      <c r="U139" s="44"/>
      <c r="V139" s="97">
        <f t="shared" si="28"/>
        <v>0</v>
      </c>
      <c r="W139" s="97">
        <f t="shared" si="29"/>
        <v>0</v>
      </c>
      <c r="X139" s="97">
        <f t="shared" si="30"/>
        <v>0</v>
      </c>
      <c r="Y139" s="113"/>
      <c r="Z139" s="44"/>
      <c r="AA139" s="53"/>
      <c r="AB139" s="53"/>
      <c r="AC139" s="97">
        <f t="shared" si="31"/>
        <v>0</v>
      </c>
      <c r="AD139" s="113"/>
      <c r="AE139" s="46"/>
      <c r="AF139" s="46"/>
      <c r="AG139" s="46"/>
      <c r="AH139" s="97">
        <f t="shared" si="32"/>
        <v>0</v>
      </c>
      <c r="AI139" s="113"/>
      <c r="AJ139" s="46"/>
      <c r="AK139" s="54"/>
      <c r="AL139" s="53"/>
      <c r="AM139" s="97">
        <f t="shared" si="33"/>
        <v>0</v>
      </c>
      <c r="AN139" s="113"/>
      <c r="AO139" s="46"/>
      <c r="AP139" s="54"/>
      <c r="AQ139" s="53"/>
      <c r="AR139" s="97">
        <f t="shared" si="34"/>
        <v>0</v>
      </c>
      <c r="AS139" s="97">
        <f t="shared" si="35"/>
        <v>0</v>
      </c>
      <c r="AT139" s="97">
        <f t="shared" si="36"/>
        <v>0</v>
      </c>
      <c r="AU139" s="97">
        <f t="shared" si="37"/>
        <v>0</v>
      </c>
      <c r="AV139" s="113"/>
      <c r="AW139" s="46"/>
      <c r="AX139" s="46"/>
      <c r="AY139" s="97">
        <f t="shared" si="38"/>
        <v>0</v>
      </c>
      <c r="BC139" s="56" t="str">
        <f t="shared" si="39"/>
        <v/>
      </c>
      <c r="BD139" s="45">
        <f>IF(Q139&gt;'Costes máximos'!$D$22,'Costes máximos'!$D$22,Q139)</f>
        <v>0</v>
      </c>
      <c r="BE139" s="45">
        <f>IF(R139&gt;'Costes máximos'!$D$22,'Costes máximos'!$D$22,R139)</f>
        <v>0</v>
      </c>
      <c r="BF139" s="45">
        <f>IF(S139&gt;'Costes máximos'!$D$22,'Costes máximos'!$D$22,S139)</f>
        <v>0</v>
      </c>
      <c r="BG139" s="45">
        <f>IF(T139&gt;'Costes máximos'!$D$22,'Costes máximos'!$D$22,T139)</f>
        <v>0</v>
      </c>
      <c r="BH139" s="45">
        <f>IF(U139&gt;'Costes máximos'!$D$22,'Costes máximos'!$D$22,U139)</f>
        <v>0</v>
      </c>
    </row>
    <row r="140" spans="2:60" outlineLevel="1" x14ac:dyDescent="0.25">
      <c r="B140" s="63"/>
      <c r="C140" s="64"/>
      <c r="D140" s="64"/>
      <c r="E140" s="64"/>
      <c r="F140" s="95">
        <f>IFERROR(INDEX('1. Paquetes y Tareas'!$F$16:$F$84,MATCH(BC140,'1. Paquetes y Tareas'!$E$16:$E$84,0)),0)</f>
        <v>0</v>
      </c>
      <c r="G140" s="50"/>
      <c r="H140" s="96">
        <f>IF($C$48="Investigación industrial",IFERROR(INDEX('3. Gasto Total '!$G$25:$G$43,MATCH(G140,'3. Gasto Total '!$B$25:$B$43,0)),""),IFERROR(INDEX('3. Gasto Total '!$H$25:$H$43,MATCH(G140,'3. Gasto Total '!$B$25:$B$43,0)),))</f>
        <v>0</v>
      </c>
      <c r="I140" s="40"/>
      <c r="J140" s="40"/>
      <c r="K140" s="40"/>
      <c r="L140" s="40"/>
      <c r="M140" s="40"/>
      <c r="N140" s="40"/>
      <c r="O140" s="40"/>
      <c r="P140" s="95">
        <f t="shared" si="27"/>
        <v>0</v>
      </c>
      <c r="Q140" s="43"/>
      <c r="R140" s="43"/>
      <c r="S140" s="43"/>
      <c r="T140" s="44"/>
      <c r="U140" s="44"/>
      <c r="V140" s="97">
        <f t="shared" si="28"/>
        <v>0</v>
      </c>
      <c r="W140" s="97">
        <f t="shared" si="29"/>
        <v>0</v>
      </c>
      <c r="X140" s="97">
        <f t="shared" si="30"/>
        <v>0</v>
      </c>
      <c r="Y140" s="113"/>
      <c r="Z140" s="44"/>
      <c r="AA140" s="53"/>
      <c r="AB140" s="53"/>
      <c r="AC140" s="97">
        <f t="shared" si="31"/>
        <v>0</v>
      </c>
      <c r="AD140" s="113"/>
      <c r="AE140" s="46"/>
      <c r="AF140" s="46"/>
      <c r="AG140" s="46"/>
      <c r="AH140" s="97">
        <f t="shared" si="32"/>
        <v>0</v>
      </c>
      <c r="AI140" s="113"/>
      <c r="AJ140" s="46"/>
      <c r="AK140" s="54"/>
      <c r="AL140" s="53"/>
      <c r="AM140" s="97">
        <f t="shared" si="33"/>
        <v>0</v>
      </c>
      <c r="AN140" s="113"/>
      <c r="AO140" s="46"/>
      <c r="AP140" s="54"/>
      <c r="AQ140" s="53"/>
      <c r="AR140" s="97">
        <f t="shared" si="34"/>
        <v>0</v>
      </c>
      <c r="AS140" s="97">
        <f t="shared" si="35"/>
        <v>0</v>
      </c>
      <c r="AT140" s="97">
        <f t="shared" si="36"/>
        <v>0</v>
      </c>
      <c r="AU140" s="97">
        <f t="shared" si="37"/>
        <v>0</v>
      </c>
      <c r="AV140" s="113"/>
      <c r="AW140" s="46"/>
      <c r="AX140" s="46"/>
      <c r="AY140" s="97">
        <f t="shared" si="38"/>
        <v>0</v>
      </c>
      <c r="BC140" s="56" t="str">
        <f t="shared" si="39"/>
        <v/>
      </c>
      <c r="BD140" s="45">
        <f>IF(Q140&gt;'Costes máximos'!$D$22,'Costes máximos'!$D$22,Q140)</f>
        <v>0</v>
      </c>
      <c r="BE140" s="45">
        <f>IF(R140&gt;'Costes máximos'!$D$22,'Costes máximos'!$D$22,R140)</f>
        <v>0</v>
      </c>
      <c r="BF140" s="45">
        <f>IF(S140&gt;'Costes máximos'!$D$22,'Costes máximos'!$D$22,S140)</f>
        <v>0</v>
      </c>
      <c r="BG140" s="45">
        <f>IF(T140&gt;'Costes máximos'!$D$22,'Costes máximos'!$D$22,T140)</f>
        <v>0</v>
      </c>
      <c r="BH140" s="45">
        <f>IF(U140&gt;'Costes máximos'!$D$22,'Costes máximos'!$D$22,U140)</f>
        <v>0</v>
      </c>
    </row>
    <row r="141" spans="2:60" outlineLevel="1" x14ac:dyDescent="0.25">
      <c r="B141" s="63"/>
      <c r="C141" s="64"/>
      <c r="D141" s="64"/>
      <c r="E141" s="64"/>
      <c r="F141" s="95">
        <f>IFERROR(INDEX('1. Paquetes y Tareas'!$F$16:$F$84,MATCH(BC141,'1. Paquetes y Tareas'!$E$16:$E$84,0)),0)</f>
        <v>0</v>
      </c>
      <c r="G141" s="50"/>
      <c r="H141" s="96">
        <f>IF($C$48="Investigación industrial",IFERROR(INDEX('3. Gasto Total '!$G$25:$G$43,MATCH(G141,'3. Gasto Total '!$B$25:$B$43,0)),""),IFERROR(INDEX('3. Gasto Total '!$H$25:$H$43,MATCH(G141,'3. Gasto Total '!$B$25:$B$43,0)),))</f>
        <v>0</v>
      </c>
      <c r="I141" s="40"/>
      <c r="J141" s="40"/>
      <c r="K141" s="40"/>
      <c r="L141" s="40"/>
      <c r="M141" s="40"/>
      <c r="N141" s="40"/>
      <c r="O141" s="40"/>
      <c r="P141" s="95">
        <f t="shared" si="27"/>
        <v>0</v>
      </c>
      <c r="Q141" s="43"/>
      <c r="R141" s="43"/>
      <c r="S141" s="43"/>
      <c r="T141" s="44"/>
      <c r="U141" s="44"/>
      <c r="V141" s="97">
        <f t="shared" si="28"/>
        <v>0</v>
      </c>
      <c r="W141" s="97">
        <f t="shared" si="29"/>
        <v>0</v>
      </c>
      <c r="X141" s="97">
        <f t="shared" si="30"/>
        <v>0</v>
      </c>
      <c r="Y141" s="113"/>
      <c r="Z141" s="44"/>
      <c r="AA141" s="53"/>
      <c r="AB141" s="53"/>
      <c r="AC141" s="97">
        <f t="shared" si="31"/>
        <v>0</v>
      </c>
      <c r="AD141" s="113"/>
      <c r="AE141" s="46"/>
      <c r="AF141" s="46"/>
      <c r="AG141" s="46"/>
      <c r="AH141" s="97">
        <f t="shared" si="32"/>
        <v>0</v>
      </c>
      <c r="AI141" s="113"/>
      <c r="AJ141" s="46"/>
      <c r="AK141" s="54"/>
      <c r="AL141" s="53"/>
      <c r="AM141" s="97">
        <f t="shared" si="33"/>
        <v>0</v>
      </c>
      <c r="AN141" s="113"/>
      <c r="AO141" s="46"/>
      <c r="AP141" s="54"/>
      <c r="AQ141" s="53"/>
      <c r="AR141" s="97">
        <f t="shared" si="34"/>
        <v>0</v>
      </c>
      <c r="AS141" s="97">
        <f t="shared" si="35"/>
        <v>0</v>
      </c>
      <c r="AT141" s="97">
        <f t="shared" si="36"/>
        <v>0</v>
      </c>
      <c r="AU141" s="97">
        <f t="shared" si="37"/>
        <v>0</v>
      </c>
      <c r="AV141" s="113"/>
      <c r="AW141" s="46"/>
      <c r="AX141" s="46"/>
      <c r="AY141" s="97">
        <f t="shared" si="38"/>
        <v>0</v>
      </c>
      <c r="BC141" s="56" t="str">
        <f t="shared" si="39"/>
        <v/>
      </c>
      <c r="BD141" s="45">
        <f>IF(Q141&gt;'Costes máximos'!$D$22,'Costes máximos'!$D$22,Q141)</f>
        <v>0</v>
      </c>
      <c r="BE141" s="45">
        <f>IF(R141&gt;'Costes máximos'!$D$22,'Costes máximos'!$D$22,R141)</f>
        <v>0</v>
      </c>
      <c r="BF141" s="45">
        <f>IF(S141&gt;'Costes máximos'!$D$22,'Costes máximos'!$D$22,S141)</f>
        <v>0</v>
      </c>
      <c r="BG141" s="45">
        <f>IF(T141&gt;'Costes máximos'!$D$22,'Costes máximos'!$D$22,T141)</f>
        <v>0</v>
      </c>
      <c r="BH141" s="45">
        <f>IF(U141&gt;'Costes máximos'!$D$22,'Costes máximos'!$D$22,U141)</f>
        <v>0</v>
      </c>
    </row>
    <row r="142" spans="2:60" outlineLevel="1" x14ac:dyDescent="0.25">
      <c r="B142" s="63"/>
      <c r="C142" s="64"/>
      <c r="D142" s="64"/>
      <c r="E142" s="64"/>
      <c r="F142" s="95">
        <f>IFERROR(INDEX('1. Paquetes y Tareas'!$F$16:$F$84,MATCH(BC142,'1. Paquetes y Tareas'!$E$16:$E$84,0)),0)</f>
        <v>0</v>
      </c>
      <c r="G142" s="50"/>
      <c r="H142" s="96">
        <f>IF($C$48="Investigación industrial",IFERROR(INDEX('3. Gasto Total '!$G$25:$G$43,MATCH(G142,'3. Gasto Total '!$B$25:$B$43,0)),""),IFERROR(INDEX('3. Gasto Total '!$H$25:$H$43,MATCH(G142,'3. Gasto Total '!$B$25:$B$43,0)),))</f>
        <v>0</v>
      </c>
      <c r="I142" s="40"/>
      <c r="J142" s="40"/>
      <c r="K142" s="40"/>
      <c r="L142" s="40"/>
      <c r="M142" s="40"/>
      <c r="N142" s="40"/>
      <c r="O142" s="40"/>
      <c r="P142" s="95">
        <f t="shared" si="27"/>
        <v>0</v>
      </c>
      <c r="Q142" s="43"/>
      <c r="R142" s="43"/>
      <c r="S142" s="43"/>
      <c r="T142" s="44"/>
      <c r="U142" s="44"/>
      <c r="V142" s="97">
        <f t="shared" si="28"/>
        <v>0</v>
      </c>
      <c r="W142" s="97">
        <f t="shared" si="29"/>
        <v>0</v>
      </c>
      <c r="X142" s="97">
        <f t="shared" si="30"/>
        <v>0</v>
      </c>
      <c r="Y142" s="113"/>
      <c r="Z142" s="44"/>
      <c r="AA142" s="53"/>
      <c r="AB142" s="53"/>
      <c r="AC142" s="97">
        <f t="shared" si="31"/>
        <v>0</v>
      </c>
      <c r="AD142" s="113"/>
      <c r="AE142" s="46"/>
      <c r="AF142" s="46"/>
      <c r="AG142" s="46"/>
      <c r="AH142" s="97">
        <f t="shared" si="32"/>
        <v>0</v>
      </c>
      <c r="AI142" s="113"/>
      <c r="AJ142" s="46"/>
      <c r="AK142" s="54"/>
      <c r="AL142" s="53"/>
      <c r="AM142" s="97">
        <f t="shared" si="33"/>
        <v>0</v>
      </c>
      <c r="AN142" s="113"/>
      <c r="AO142" s="46"/>
      <c r="AP142" s="54"/>
      <c r="AQ142" s="53"/>
      <c r="AR142" s="97">
        <f t="shared" si="34"/>
        <v>0</v>
      </c>
      <c r="AS142" s="97">
        <f t="shared" si="35"/>
        <v>0</v>
      </c>
      <c r="AT142" s="97">
        <f t="shared" si="36"/>
        <v>0</v>
      </c>
      <c r="AU142" s="97">
        <f t="shared" si="37"/>
        <v>0</v>
      </c>
      <c r="AV142" s="113"/>
      <c r="AW142" s="46"/>
      <c r="AX142" s="46"/>
      <c r="AY142" s="97">
        <f t="shared" si="38"/>
        <v>0</v>
      </c>
      <c r="BC142" s="56" t="str">
        <f t="shared" si="39"/>
        <v/>
      </c>
      <c r="BD142" s="45">
        <f>IF(Q142&gt;'Costes máximos'!$D$22,'Costes máximos'!$D$22,Q142)</f>
        <v>0</v>
      </c>
      <c r="BE142" s="45">
        <f>IF(R142&gt;'Costes máximos'!$D$22,'Costes máximos'!$D$22,R142)</f>
        <v>0</v>
      </c>
      <c r="BF142" s="45">
        <f>IF(S142&gt;'Costes máximos'!$D$22,'Costes máximos'!$D$22,S142)</f>
        <v>0</v>
      </c>
      <c r="BG142" s="45">
        <f>IF(T142&gt;'Costes máximos'!$D$22,'Costes máximos'!$D$22,T142)</f>
        <v>0</v>
      </c>
      <c r="BH142" s="45">
        <f>IF(U142&gt;'Costes máximos'!$D$22,'Costes máximos'!$D$22,U142)</f>
        <v>0</v>
      </c>
    </row>
    <row r="143" spans="2:60" outlineLevel="1" x14ac:dyDescent="0.25">
      <c r="B143" s="63"/>
      <c r="C143" s="64"/>
      <c r="D143" s="64"/>
      <c r="E143" s="64"/>
      <c r="F143" s="95">
        <f>IFERROR(INDEX('1. Paquetes y Tareas'!$F$16:$F$84,MATCH(BC143,'1. Paquetes y Tareas'!$E$16:$E$84,0)),0)</f>
        <v>0</v>
      </c>
      <c r="G143" s="50"/>
      <c r="H143" s="96">
        <f>IF($C$48="Investigación industrial",IFERROR(INDEX('3. Gasto Total '!$G$25:$G$43,MATCH(G143,'3. Gasto Total '!$B$25:$B$43,0)),""),IFERROR(INDEX('3. Gasto Total '!$H$25:$H$43,MATCH(G143,'3. Gasto Total '!$B$25:$B$43,0)),))</f>
        <v>0</v>
      </c>
      <c r="I143" s="40"/>
      <c r="J143" s="40"/>
      <c r="K143" s="40"/>
      <c r="L143" s="40"/>
      <c r="M143" s="40"/>
      <c r="N143" s="40"/>
      <c r="O143" s="40"/>
      <c r="P143" s="95">
        <f t="shared" si="27"/>
        <v>0</v>
      </c>
      <c r="Q143" s="43"/>
      <c r="R143" s="43"/>
      <c r="S143" s="43"/>
      <c r="T143" s="44"/>
      <c r="U143" s="44"/>
      <c r="V143" s="97">
        <f t="shared" si="28"/>
        <v>0</v>
      </c>
      <c r="W143" s="97">
        <f t="shared" si="29"/>
        <v>0</v>
      </c>
      <c r="X143" s="97">
        <f t="shared" si="30"/>
        <v>0</v>
      </c>
      <c r="Y143" s="113"/>
      <c r="Z143" s="44"/>
      <c r="AA143" s="53"/>
      <c r="AB143" s="53"/>
      <c r="AC143" s="97">
        <f t="shared" si="31"/>
        <v>0</v>
      </c>
      <c r="AD143" s="113"/>
      <c r="AE143" s="46"/>
      <c r="AF143" s="46"/>
      <c r="AG143" s="46"/>
      <c r="AH143" s="97">
        <f t="shared" si="32"/>
        <v>0</v>
      </c>
      <c r="AI143" s="113"/>
      <c r="AJ143" s="46"/>
      <c r="AK143" s="54"/>
      <c r="AL143" s="53"/>
      <c r="AM143" s="97">
        <f t="shared" si="33"/>
        <v>0</v>
      </c>
      <c r="AN143" s="113"/>
      <c r="AO143" s="46"/>
      <c r="AP143" s="54"/>
      <c r="AQ143" s="53"/>
      <c r="AR143" s="97">
        <f t="shared" si="34"/>
        <v>0</v>
      </c>
      <c r="AS143" s="97">
        <f t="shared" si="35"/>
        <v>0</v>
      </c>
      <c r="AT143" s="97">
        <f t="shared" si="36"/>
        <v>0</v>
      </c>
      <c r="AU143" s="97">
        <f t="shared" si="37"/>
        <v>0</v>
      </c>
      <c r="AV143" s="113"/>
      <c r="AW143" s="46"/>
      <c r="AX143" s="46"/>
      <c r="AY143" s="97">
        <f t="shared" si="38"/>
        <v>0</v>
      </c>
      <c r="BC143" s="56" t="str">
        <f t="shared" si="39"/>
        <v/>
      </c>
      <c r="BD143" s="45">
        <f>IF(Q143&gt;'Costes máximos'!$D$22,'Costes máximos'!$D$22,Q143)</f>
        <v>0</v>
      </c>
      <c r="BE143" s="45">
        <f>IF(R143&gt;'Costes máximos'!$D$22,'Costes máximos'!$D$22,R143)</f>
        <v>0</v>
      </c>
      <c r="BF143" s="45">
        <f>IF(S143&gt;'Costes máximos'!$D$22,'Costes máximos'!$D$22,S143)</f>
        <v>0</v>
      </c>
      <c r="BG143" s="45">
        <f>IF(T143&gt;'Costes máximos'!$D$22,'Costes máximos'!$D$22,T143)</f>
        <v>0</v>
      </c>
      <c r="BH143" s="45">
        <f>IF(U143&gt;'Costes máximos'!$D$22,'Costes máximos'!$D$22,U143)</f>
        <v>0</v>
      </c>
    </row>
    <row r="144" spans="2:60" outlineLevel="1" x14ac:dyDescent="0.25">
      <c r="B144" s="63"/>
      <c r="C144" s="64"/>
      <c r="D144" s="64"/>
      <c r="E144" s="64"/>
      <c r="F144" s="95">
        <f>IFERROR(INDEX('1. Paquetes y Tareas'!$F$16:$F$84,MATCH(BC144,'1. Paquetes y Tareas'!$E$16:$E$84,0)),0)</f>
        <v>0</v>
      </c>
      <c r="G144" s="50"/>
      <c r="H144" s="96">
        <f>IF($C$48="Investigación industrial",IFERROR(INDEX('3. Gasto Total '!$G$25:$G$43,MATCH(G144,'3. Gasto Total '!$B$25:$B$43,0)),""),IFERROR(INDEX('3. Gasto Total '!$H$25:$H$43,MATCH(G144,'3. Gasto Total '!$B$25:$B$43,0)),))</f>
        <v>0</v>
      </c>
      <c r="I144" s="40"/>
      <c r="J144" s="40"/>
      <c r="K144" s="40"/>
      <c r="L144" s="40"/>
      <c r="M144" s="40"/>
      <c r="N144" s="40"/>
      <c r="O144" s="40"/>
      <c r="P144" s="95">
        <f t="shared" si="27"/>
        <v>0</v>
      </c>
      <c r="Q144" s="43"/>
      <c r="R144" s="43"/>
      <c r="S144" s="43"/>
      <c r="T144" s="44"/>
      <c r="U144" s="44"/>
      <c r="V144" s="97">
        <f t="shared" si="28"/>
        <v>0</v>
      </c>
      <c r="W144" s="97">
        <f t="shared" si="29"/>
        <v>0</v>
      </c>
      <c r="X144" s="97">
        <f t="shared" si="30"/>
        <v>0</v>
      </c>
      <c r="Y144" s="113"/>
      <c r="Z144" s="44"/>
      <c r="AA144" s="53"/>
      <c r="AB144" s="53"/>
      <c r="AC144" s="97">
        <f t="shared" si="31"/>
        <v>0</v>
      </c>
      <c r="AD144" s="113"/>
      <c r="AE144" s="46"/>
      <c r="AF144" s="46"/>
      <c r="AG144" s="46"/>
      <c r="AH144" s="97">
        <f t="shared" si="32"/>
        <v>0</v>
      </c>
      <c r="AI144" s="113"/>
      <c r="AJ144" s="46"/>
      <c r="AK144" s="54"/>
      <c r="AL144" s="53"/>
      <c r="AM144" s="97">
        <f t="shared" si="33"/>
        <v>0</v>
      </c>
      <c r="AN144" s="113"/>
      <c r="AO144" s="46"/>
      <c r="AP144" s="54"/>
      <c r="AQ144" s="53"/>
      <c r="AR144" s="97">
        <f t="shared" si="34"/>
        <v>0</v>
      </c>
      <c r="AS144" s="97">
        <f t="shared" si="35"/>
        <v>0</v>
      </c>
      <c r="AT144" s="97">
        <f t="shared" si="36"/>
        <v>0</v>
      </c>
      <c r="AU144" s="97">
        <f t="shared" si="37"/>
        <v>0</v>
      </c>
      <c r="AV144" s="113"/>
      <c r="AW144" s="46"/>
      <c r="AX144" s="46"/>
      <c r="AY144" s="97">
        <f t="shared" si="38"/>
        <v>0</v>
      </c>
      <c r="BC144" s="56" t="str">
        <f t="shared" si="39"/>
        <v/>
      </c>
      <c r="BD144" s="45">
        <f>IF(Q144&gt;'Costes máximos'!$D$22,'Costes máximos'!$D$22,Q144)</f>
        <v>0</v>
      </c>
      <c r="BE144" s="45">
        <f>IF(R144&gt;'Costes máximos'!$D$22,'Costes máximos'!$D$22,R144)</f>
        <v>0</v>
      </c>
      <c r="BF144" s="45">
        <f>IF(S144&gt;'Costes máximos'!$D$22,'Costes máximos'!$D$22,S144)</f>
        <v>0</v>
      </c>
      <c r="BG144" s="45">
        <f>IF(T144&gt;'Costes máximos'!$D$22,'Costes máximos'!$D$22,T144)</f>
        <v>0</v>
      </c>
      <c r="BH144" s="45">
        <f>IF(U144&gt;'Costes máximos'!$D$22,'Costes máximos'!$D$22,U144)</f>
        <v>0</v>
      </c>
    </row>
    <row r="145" spans="2:60" outlineLevel="1" x14ac:dyDescent="0.25">
      <c r="B145" s="63"/>
      <c r="C145" s="64"/>
      <c r="D145" s="64"/>
      <c r="E145" s="64"/>
      <c r="F145" s="95">
        <f>IFERROR(INDEX('1. Paquetes y Tareas'!$F$16:$F$84,MATCH(BC145,'1. Paquetes y Tareas'!$E$16:$E$84,0)),0)</f>
        <v>0</v>
      </c>
      <c r="G145" s="50"/>
      <c r="H145" s="96">
        <f>IF($C$48="Investigación industrial",IFERROR(INDEX('3. Gasto Total '!$G$25:$G$43,MATCH(G145,'3. Gasto Total '!$B$25:$B$43,0)),""),IFERROR(INDEX('3. Gasto Total '!$H$25:$H$43,MATCH(G145,'3. Gasto Total '!$B$25:$B$43,0)),))</f>
        <v>0</v>
      </c>
      <c r="I145" s="40"/>
      <c r="J145" s="40"/>
      <c r="K145" s="40"/>
      <c r="L145" s="40"/>
      <c r="M145" s="40"/>
      <c r="N145" s="40"/>
      <c r="O145" s="40"/>
      <c r="P145" s="95">
        <f t="shared" si="27"/>
        <v>0</v>
      </c>
      <c r="Q145" s="43"/>
      <c r="R145" s="43"/>
      <c r="S145" s="43"/>
      <c r="T145" s="44"/>
      <c r="U145" s="44"/>
      <c r="V145" s="97">
        <f t="shared" si="28"/>
        <v>0</v>
      </c>
      <c r="W145" s="97">
        <f t="shared" si="29"/>
        <v>0</v>
      </c>
      <c r="X145" s="97">
        <f t="shared" si="30"/>
        <v>0</v>
      </c>
      <c r="Y145" s="113"/>
      <c r="Z145" s="44"/>
      <c r="AA145" s="53"/>
      <c r="AB145" s="53"/>
      <c r="AC145" s="97">
        <f t="shared" si="31"/>
        <v>0</v>
      </c>
      <c r="AD145" s="113"/>
      <c r="AE145" s="46"/>
      <c r="AF145" s="46"/>
      <c r="AG145" s="46"/>
      <c r="AH145" s="97">
        <f t="shared" si="32"/>
        <v>0</v>
      </c>
      <c r="AI145" s="113"/>
      <c r="AJ145" s="46"/>
      <c r="AK145" s="54"/>
      <c r="AL145" s="53"/>
      <c r="AM145" s="97">
        <f t="shared" si="33"/>
        <v>0</v>
      </c>
      <c r="AN145" s="113"/>
      <c r="AO145" s="46"/>
      <c r="AP145" s="54"/>
      <c r="AQ145" s="53"/>
      <c r="AR145" s="97">
        <f t="shared" si="34"/>
        <v>0</v>
      </c>
      <c r="AS145" s="97">
        <f t="shared" si="35"/>
        <v>0</v>
      </c>
      <c r="AT145" s="97">
        <f t="shared" si="36"/>
        <v>0</v>
      </c>
      <c r="AU145" s="97">
        <f t="shared" si="37"/>
        <v>0</v>
      </c>
      <c r="AV145" s="113"/>
      <c r="AW145" s="46"/>
      <c r="AX145" s="46"/>
      <c r="AY145" s="97">
        <f t="shared" si="38"/>
        <v>0</v>
      </c>
      <c r="BC145" s="56" t="str">
        <f t="shared" si="39"/>
        <v/>
      </c>
      <c r="BD145" s="45">
        <f>IF(Q145&gt;'Costes máximos'!$D$22,'Costes máximos'!$D$22,Q145)</f>
        <v>0</v>
      </c>
      <c r="BE145" s="45">
        <f>IF(R145&gt;'Costes máximos'!$D$22,'Costes máximos'!$D$22,R145)</f>
        <v>0</v>
      </c>
      <c r="BF145" s="45">
        <f>IF(S145&gt;'Costes máximos'!$D$22,'Costes máximos'!$D$22,S145)</f>
        <v>0</v>
      </c>
      <c r="BG145" s="45">
        <f>IF(T145&gt;'Costes máximos'!$D$22,'Costes máximos'!$D$22,T145)</f>
        <v>0</v>
      </c>
      <c r="BH145" s="45">
        <f>IF(U145&gt;'Costes máximos'!$D$22,'Costes máximos'!$D$22,U145)</f>
        <v>0</v>
      </c>
    </row>
    <row r="146" spans="2:60" outlineLevel="1" x14ac:dyDescent="0.25">
      <c r="B146" s="63"/>
      <c r="C146" s="64"/>
      <c r="D146" s="64"/>
      <c r="E146" s="64"/>
      <c r="F146" s="95">
        <f>IFERROR(INDEX('1. Paquetes y Tareas'!$F$16:$F$84,MATCH(BC146,'1. Paquetes y Tareas'!$E$16:$E$84,0)),0)</f>
        <v>0</v>
      </c>
      <c r="G146" s="50"/>
      <c r="H146" s="96">
        <f>IF($C$48="Investigación industrial",IFERROR(INDEX('3. Gasto Total '!$G$25:$G$43,MATCH(G146,'3. Gasto Total '!$B$25:$B$43,0)),""),IFERROR(INDEX('3. Gasto Total '!$H$25:$H$43,MATCH(G146,'3. Gasto Total '!$B$25:$B$43,0)),))</f>
        <v>0</v>
      </c>
      <c r="I146" s="40"/>
      <c r="J146" s="40"/>
      <c r="K146" s="40"/>
      <c r="L146" s="40"/>
      <c r="M146" s="40"/>
      <c r="N146" s="40"/>
      <c r="O146" s="40"/>
      <c r="P146" s="95">
        <f t="shared" si="27"/>
        <v>0</v>
      </c>
      <c r="Q146" s="43"/>
      <c r="R146" s="43"/>
      <c r="S146" s="43"/>
      <c r="T146" s="44"/>
      <c r="U146" s="44"/>
      <c r="V146" s="97">
        <f t="shared" si="28"/>
        <v>0</v>
      </c>
      <c r="W146" s="97">
        <f t="shared" si="29"/>
        <v>0</v>
      </c>
      <c r="X146" s="97">
        <f t="shared" si="30"/>
        <v>0</v>
      </c>
      <c r="Y146" s="113"/>
      <c r="Z146" s="44"/>
      <c r="AA146" s="53"/>
      <c r="AB146" s="53"/>
      <c r="AC146" s="97">
        <f t="shared" si="31"/>
        <v>0</v>
      </c>
      <c r="AD146" s="113"/>
      <c r="AE146" s="46"/>
      <c r="AF146" s="46"/>
      <c r="AG146" s="46"/>
      <c r="AH146" s="97">
        <f t="shared" si="32"/>
        <v>0</v>
      </c>
      <c r="AI146" s="113"/>
      <c r="AJ146" s="46"/>
      <c r="AK146" s="54"/>
      <c r="AL146" s="53"/>
      <c r="AM146" s="97">
        <f t="shared" si="33"/>
        <v>0</v>
      </c>
      <c r="AN146" s="113"/>
      <c r="AO146" s="46"/>
      <c r="AP146" s="54"/>
      <c r="AQ146" s="53"/>
      <c r="AR146" s="97">
        <f t="shared" si="34"/>
        <v>0</v>
      </c>
      <c r="AS146" s="97">
        <f t="shared" si="35"/>
        <v>0</v>
      </c>
      <c r="AT146" s="97">
        <f t="shared" si="36"/>
        <v>0</v>
      </c>
      <c r="AU146" s="97">
        <f t="shared" si="37"/>
        <v>0</v>
      </c>
      <c r="AV146" s="113"/>
      <c r="AW146" s="46"/>
      <c r="AX146" s="46"/>
      <c r="AY146" s="97">
        <f t="shared" si="38"/>
        <v>0</v>
      </c>
      <c r="BC146" s="56" t="str">
        <f t="shared" si="39"/>
        <v/>
      </c>
      <c r="BD146" s="45">
        <f>IF(Q146&gt;'Costes máximos'!$D$22,'Costes máximos'!$D$22,Q146)</f>
        <v>0</v>
      </c>
      <c r="BE146" s="45">
        <f>IF(R146&gt;'Costes máximos'!$D$22,'Costes máximos'!$D$22,R146)</f>
        <v>0</v>
      </c>
      <c r="BF146" s="45">
        <f>IF(S146&gt;'Costes máximos'!$D$22,'Costes máximos'!$D$22,S146)</f>
        <v>0</v>
      </c>
      <c r="BG146" s="45">
        <f>IF(T146&gt;'Costes máximos'!$D$22,'Costes máximos'!$D$22,T146)</f>
        <v>0</v>
      </c>
      <c r="BH146" s="45">
        <f>IF(U146&gt;'Costes máximos'!$D$22,'Costes máximos'!$D$22,U146)</f>
        <v>0</v>
      </c>
    </row>
    <row r="147" spans="2:60" outlineLevel="1" x14ac:dyDescent="0.25">
      <c r="B147" s="63"/>
      <c r="C147" s="64"/>
      <c r="D147" s="64"/>
      <c r="E147" s="64"/>
      <c r="F147" s="95">
        <f>IFERROR(INDEX('1. Paquetes y Tareas'!$F$16:$F$84,MATCH(BC147,'1. Paquetes y Tareas'!$E$16:$E$84,0)),0)</f>
        <v>0</v>
      </c>
      <c r="G147" s="50"/>
      <c r="H147" s="96">
        <f>IF($C$48="Investigación industrial",IFERROR(INDEX('3. Gasto Total '!$G$25:$G$43,MATCH(G147,'3. Gasto Total '!$B$25:$B$43,0)),""),IFERROR(INDEX('3. Gasto Total '!$H$25:$H$43,MATCH(G147,'3. Gasto Total '!$B$25:$B$43,0)),))</f>
        <v>0</v>
      </c>
      <c r="I147" s="40"/>
      <c r="J147" s="40"/>
      <c r="K147" s="40"/>
      <c r="L147" s="40"/>
      <c r="M147" s="40"/>
      <c r="N147" s="40"/>
      <c r="O147" s="40"/>
      <c r="P147" s="95">
        <f t="shared" si="27"/>
        <v>0</v>
      </c>
      <c r="Q147" s="43"/>
      <c r="R147" s="43"/>
      <c r="S147" s="43"/>
      <c r="T147" s="44"/>
      <c r="U147" s="44"/>
      <c r="V147" s="97">
        <f t="shared" si="28"/>
        <v>0</v>
      </c>
      <c r="W147" s="97">
        <f t="shared" si="29"/>
        <v>0</v>
      </c>
      <c r="X147" s="97">
        <f t="shared" si="30"/>
        <v>0</v>
      </c>
      <c r="Y147" s="113"/>
      <c r="Z147" s="44"/>
      <c r="AA147" s="53"/>
      <c r="AB147" s="53"/>
      <c r="AC147" s="97">
        <f t="shared" si="31"/>
        <v>0</v>
      </c>
      <c r="AD147" s="113"/>
      <c r="AE147" s="46"/>
      <c r="AF147" s="46"/>
      <c r="AG147" s="46"/>
      <c r="AH147" s="97">
        <f t="shared" si="32"/>
        <v>0</v>
      </c>
      <c r="AI147" s="113"/>
      <c r="AJ147" s="46"/>
      <c r="AK147" s="54"/>
      <c r="AL147" s="53"/>
      <c r="AM147" s="97">
        <f t="shared" si="33"/>
        <v>0</v>
      </c>
      <c r="AN147" s="113"/>
      <c r="AO147" s="46"/>
      <c r="AP147" s="54"/>
      <c r="AQ147" s="53"/>
      <c r="AR147" s="97">
        <f t="shared" si="34"/>
        <v>0</v>
      </c>
      <c r="AS147" s="97">
        <f t="shared" si="35"/>
        <v>0</v>
      </c>
      <c r="AT147" s="97">
        <f t="shared" si="36"/>
        <v>0</v>
      </c>
      <c r="AU147" s="97">
        <f t="shared" si="37"/>
        <v>0</v>
      </c>
      <c r="AV147" s="113"/>
      <c r="AW147" s="46"/>
      <c r="AX147" s="46"/>
      <c r="AY147" s="97">
        <f t="shared" si="38"/>
        <v>0</v>
      </c>
      <c r="BC147" s="56" t="str">
        <f t="shared" si="39"/>
        <v/>
      </c>
      <c r="BD147" s="45">
        <f>IF(Q147&gt;'Costes máximos'!$D$22,'Costes máximos'!$D$22,Q147)</f>
        <v>0</v>
      </c>
      <c r="BE147" s="45">
        <f>IF(R147&gt;'Costes máximos'!$D$22,'Costes máximos'!$D$22,R147)</f>
        <v>0</v>
      </c>
      <c r="BF147" s="45">
        <f>IF(S147&gt;'Costes máximos'!$D$22,'Costes máximos'!$D$22,S147)</f>
        <v>0</v>
      </c>
      <c r="BG147" s="45">
        <f>IF(T147&gt;'Costes máximos'!$D$22,'Costes máximos'!$D$22,T147)</f>
        <v>0</v>
      </c>
      <c r="BH147" s="45">
        <f>IF(U147&gt;'Costes máximos'!$D$22,'Costes máximos'!$D$22,U147)</f>
        <v>0</v>
      </c>
    </row>
    <row r="148" spans="2:60" outlineLevel="1" x14ac:dyDescent="0.25">
      <c r="B148" s="63"/>
      <c r="C148" s="64"/>
      <c r="D148" s="64"/>
      <c r="E148" s="64"/>
      <c r="F148" s="95">
        <f>IFERROR(INDEX('1. Paquetes y Tareas'!$F$16:$F$84,MATCH(BC148,'1. Paquetes y Tareas'!$E$16:$E$84,0)),0)</f>
        <v>0</v>
      </c>
      <c r="G148" s="50"/>
      <c r="H148" s="96">
        <f>IF($C$48="Investigación industrial",IFERROR(INDEX('3. Gasto Total '!$G$25:$G$43,MATCH(G148,'3. Gasto Total '!$B$25:$B$43,0)),""),IFERROR(INDEX('3. Gasto Total '!$H$25:$H$43,MATCH(G148,'3. Gasto Total '!$B$25:$B$43,0)),))</f>
        <v>0</v>
      </c>
      <c r="I148" s="40"/>
      <c r="J148" s="40"/>
      <c r="K148" s="40"/>
      <c r="L148" s="40"/>
      <c r="M148" s="40"/>
      <c r="N148" s="40"/>
      <c r="O148" s="40"/>
      <c r="P148" s="95">
        <f t="shared" si="27"/>
        <v>0</v>
      </c>
      <c r="Q148" s="43"/>
      <c r="R148" s="43"/>
      <c r="S148" s="43"/>
      <c r="T148" s="44"/>
      <c r="U148" s="44"/>
      <c r="V148" s="97">
        <f t="shared" si="28"/>
        <v>0</v>
      </c>
      <c r="W148" s="97">
        <f t="shared" si="29"/>
        <v>0</v>
      </c>
      <c r="X148" s="97">
        <f t="shared" si="30"/>
        <v>0</v>
      </c>
      <c r="Y148" s="113"/>
      <c r="Z148" s="44"/>
      <c r="AA148" s="53"/>
      <c r="AB148" s="53"/>
      <c r="AC148" s="97">
        <f t="shared" si="31"/>
        <v>0</v>
      </c>
      <c r="AD148" s="113"/>
      <c r="AE148" s="46"/>
      <c r="AF148" s="46"/>
      <c r="AG148" s="46"/>
      <c r="AH148" s="97">
        <f t="shared" si="32"/>
        <v>0</v>
      </c>
      <c r="AI148" s="113"/>
      <c r="AJ148" s="46"/>
      <c r="AK148" s="54"/>
      <c r="AL148" s="53"/>
      <c r="AM148" s="97">
        <f t="shared" si="33"/>
        <v>0</v>
      </c>
      <c r="AN148" s="113"/>
      <c r="AO148" s="46"/>
      <c r="AP148" s="54"/>
      <c r="AQ148" s="53"/>
      <c r="AR148" s="97">
        <f t="shared" si="34"/>
        <v>0</v>
      </c>
      <c r="AS148" s="97">
        <f t="shared" si="35"/>
        <v>0</v>
      </c>
      <c r="AT148" s="97">
        <f t="shared" si="36"/>
        <v>0</v>
      </c>
      <c r="AU148" s="97">
        <f t="shared" si="37"/>
        <v>0</v>
      </c>
      <c r="AV148" s="113"/>
      <c r="AW148" s="46"/>
      <c r="AX148" s="46"/>
      <c r="AY148" s="97">
        <f t="shared" si="38"/>
        <v>0</v>
      </c>
      <c r="BC148" s="56" t="str">
        <f t="shared" si="39"/>
        <v/>
      </c>
      <c r="BD148" s="45">
        <f>IF(Q148&gt;'Costes máximos'!$D$22,'Costes máximos'!$D$22,Q148)</f>
        <v>0</v>
      </c>
      <c r="BE148" s="45">
        <f>IF(R148&gt;'Costes máximos'!$D$22,'Costes máximos'!$D$22,R148)</f>
        <v>0</v>
      </c>
      <c r="BF148" s="45">
        <f>IF(S148&gt;'Costes máximos'!$D$22,'Costes máximos'!$D$22,S148)</f>
        <v>0</v>
      </c>
      <c r="BG148" s="45">
        <f>IF(T148&gt;'Costes máximos'!$D$22,'Costes máximos'!$D$22,T148)</f>
        <v>0</v>
      </c>
      <c r="BH148" s="45">
        <f>IF(U148&gt;'Costes máximos'!$D$22,'Costes máximos'!$D$22,U148)</f>
        <v>0</v>
      </c>
    </row>
    <row r="149" spans="2:60" outlineLevel="1" x14ac:dyDescent="0.25">
      <c r="B149" s="63"/>
      <c r="C149" s="64"/>
      <c r="D149" s="64"/>
      <c r="E149" s="64"/>
      <c r="F149" s="95">
        <f>IFERROR(INDEX('1. Paquetes y Tareas'!$F$16:$F$84,MATCH(BC149,'1. Paquetes y Tareas'!$E$16:$E$84,0)),0)</f>
        <v>0</v>
      </c>
      <c r="G149" s="50"/>
      <c r="H149" s="96">
        <f>IF($C$48="Investigación industrial",IFERROR(INDEX('3. Gasto Total '!$G$25:$G$43,MATCH(G149,'3. Gasto Total '!$B$25:$B$43,0)),""),IFERROR(INDEX('3. Gasto Total '!$H$25:$H$43,MATCH(G149,'3. Gasto Total '!$B$25:$B$43,0)),))</f>
        <v>0</v>
      </c>
      <c r="I149" s="40"/>
      <c r="J149" s="40"/>
      <c r="K149" s="40"/>
      <c r="L149" s="40"/>
      <c r="M149" s="40"/>
      <c r="N149" s="40"/>
      <c r="O149" s="40"/>
      <c r="P149" s="95">
        <f t="shared" si="27"/>
        <v>0</v>
      </c>
      <c r="Q149" s="43"/>
      <c r="R149" s="43"/>
      <c r="S149" s="43"/>
      <c r="T149" s="44"/>
      <c r="U149" s="44"/>
      <c r="V149" s="97">
        <f t="shared" si="28"/>
        <v>0</v>
      </c>
      <c r="W149" s="97">
        <f t="shared" si="29"/>
        <v>0</v>
      </c>
      <c r="X149" s="97">
        <f t="shared" si="30"/>
        <v>0</v>
      </c>
      <c r="Y149" s="113"/>
      <c r="Z149" s="44"/>
      <c r="AA149" s="53"/>
      <c r="AB149" s="53"/>
      <c r="AC149" s="97">
        <f t="shared" si="31"/>
        <v>0</v>
      </c>
      <c r="AD149" s="113"/>
      <c r="AE149" s="46"/>
      <c r="AF149" s="46"/>
      <c r="AG149" s="46"/>
      <c r="AH149" s="97">
        <f t="shared" si="32"/>
        <v>0</v>
      </c>
      <c r="AI149" s="113"/>
      <c r="AJ149" s="46"/>
      <c r="AK149" s="54"/>
      <c r="AL149" s="53"/>
      <c r="AM149" s="97">
        <f t="shared" si="33"/>
        <v>0</v>
      </c>
      <c r="AN149" s="113"/>
      <c r="AO149" s="46"/>
      <c r="AP149" s="54"/>
      <c r="AQ149" s="53"/>
      <c r="AR149" s="97">
        <f t="shared" si="34"/>
        <v>0</v>
      </c>
      <c r="AS149" s="97">
        <f t="shared" si="35"/>
        <v>0</v>
      </c>
      <c r="AT149" s="97">
        <f t="shared" si="36"/>
        <v>0</v>
      </c>
      <c r="AU149" s="97">
        <f t="shared" si="37"/>
        <v>0</v>
      </c>
      <c r="AV149" s="113"/>
      <c r="AW149" s="46"/>
      <c r="AX149" s="46"/>
      <c r="AY149" s="97">
        <f t="shared" si="38"/>
        <v>0</v>
      </c>
      <c r="BC149" s="56" t="str">
        <f t="shared" si="39"/>
        <v/>
      </c>
      <c r="BD149" s="45">
        <f>IF(Q149&gt;'Costes máximos'!$D$22,'Costes máximos'!$D$22,Q149)</f>
        <v>0</v>
      </c>
      <c r="BE149" s="45">
        <f>IF(R149&gt;'Costes máximos'!$D$22,'Costes máximos'!$D$22,R149)</f>
        <v>0</v>
      </c>
      <c r="BF149" s="45">
        <f>IF(S149&gt;'Costes máximos'!$D$22,'Costes máximos'!$D$22,S149)</f>
        <v>0</v>
      </c>
      <c r="BG149" s="45">
        <f>IF(T149&gt;'Costes máximos'!$D$22,'Costes máximos'!$D$22,T149)</f>
        <v>0</v>
      </c>
      <c r="BH149" s="45">
        <f>IF(U149&gt;'Costes máximos'!$D$22,'Costes máximos'!$D$22,U149)</f>
        <v>0</v>
      </c>
    </row>
    <row r="150" spans="2:60" outlineLevel="1" x14ac:dyDescent="0.25">
      <c r="B150" s="63"/>
      <c r="C150" s="64"/>
      <c r="D150" s="64"/>
      <c r="E150" s="64"/>
      <c r="F150" s="95">
        <f>IFERROR(INDEX('1. Paquetes y Tareas'!$F$16:$F$84,MATCH(BC150,'1. Paquetes y Tareas'!$E$16:$E$84,0)),0)</f>
        <v>0</v>
      </c>
      <c r="G150" s="50"/>
      <c r="H150" s="96">
        <f>IF($C$48="Investigación industrial",IFERROR(INDEX('3. Gasto Total '!$G$25:$G$43,MATCH(G150,'3. Gasto Total '!$B$25:$B$43,0)),""),IFERROR(INDEX('3. Gasto Total '!$H$25:$H$43,MATCH(G150,'3. Gasto Total '!$B$25:$B$43,0)),))</f>
        <v>0</v>
      </c>
      <c r="I150" s="40"/>
      <c r="J150" s="40"/>
      <c r="K150" s="40"/>
      <c r="L150" s="40"/>
      <c r="M150" s="40"/>
      <c r="N150" s="40"/>
      <c r="O150" s="40"/>
      <c r="P150" s="95">
        <f t="shared" si="27"/>
        <v>0</v>
      </c>
      <c r="Q150" s="43"/>
      <c r="R150" s="43"/>
      <c r="S150" s="43"/>
      <c r="T150" s="44"/>
      <c r="U150" s="44"/>
      <c r="V150" s="97">
        <f t="shared" si="28"/>
        <v>0</v>
      </c>
      <c r="W150" s="97">
        <f t="shared" si="29"/>
        <v>0</v>
      </c>
      <c r="X150" s="97">
        <f t="shared" si="30"/>
        <v>0</v>
      </c>
      <c r="Y150" s="113"/>
      <c r="Z150" s="44"/>
      <c r="AA150" s="53"/>
      <c r="AB150" s="53"/>
      <c r="AC150" s="97">
        <f t="shared" si="31"/>
        <v>0</v>
      </c>
      <c r="AD150" s="113"/>
      <c r="AE150" s="46"/>
      <c r="AF150" s="46"/>
      <c r="AG150" s="46"/>
      <c r="AH150" s="97">
        <f t="shared" si="32"/>
        <v>0</v>
      </c>
      <c r="AI150" s="113"/>
      <c r="AJ150" s="46"/>
      <c r="AK150" s="54"/>
      <c r="AL150" s="53"/>
      <c r="AM150" s="97">
        <f t="shared" si="33"/>
        <v>0</v>
      </c>
      <c r="AN150" s="113"/>
      <c r="AO150" s="46"/>
      <c r="AP150" s="54"/>
      <c r="AQ150" s="53"/>
      <c r="AR150" s="97">
        <f t="shared" si="34"/>
        <v>0</v>
      </c>
      <c r="AS150" s="97">
        <f t="shared" si="35"/>
        <v>0</v>
      </c>
      <c r="AT150" s="97">
        <f t="shared" si="36"/>
        <v>0</v>
      </c>
      <c r="AU150" s="97">
        <f t="shared" si="37"/>
        <v>0</v>
      </c>
      <c r="AV150" s="113"/>
      <c r="AW150" s="46"/>
      <c r="AX150" s="46"/>
      <c r="AY150" s="97">
        <f t="shared" si="38"/>
        <v>0</v>
      </c>
      <c r="BC150" s="56" t="str">
        <f t="shared" si="39"/>
        <v/>
      </c>
      <c r="BD150" s="45">
        <f>IF(Q150&gt;'Costes máximos'!$D$22,'Costes máximos'!$D$22,Q150)</f>
        <v>0</v>
      </c>
      <c r="BE150" s="45">
        <f>IF(R150&gt;'Costes máximos'!$D$22,'Costes máximos'!$D$22,R150)</f>
        <v>0</v>
      </c>
      <c r="BF150" s="45">
        <f>IF(S150&gt;'Costes máximos'!$D$22,'Costes máximos'!$D$22,S150)</f>
        <v>0</v>
      </c>
      <c r="BG150" s="45">
        <f>IF(T150&gt;'Costes máximos'!$D$22,'Costes máximos'!$D$22,T150)</f>
        <v>0</v>
      </c>
      <c r="BH150" s="45">
        <f>IF(U150&gt;'Costes máximos'!$D$22,'Costes máximos'!$D$22,U150)</f>
        <v>0</v>
      </c>
    </row>
    <row r="151" spans="2:60" outlineLevel="1" x14ac:dyDescent="0.25">
      <c r="B151" s="63"/>
      <c r="C151" s="64"/>
      <c r="D151" s="64"/>
      <c r="E151" s="64"/>
      <c r="F151" s="95">
        <f>IFERROR(INDEX('1. Paquetes y Tareas'!$F$16:$F$84,MATCH(BC151,'1. Paquetes y Tareas'!$E$16:$E$84,0)),0)</f>
        <v>0</v>
      </c>
      <c r="G151" s="50"/>
      <c r="H151" s="96">
        <f>IF($C$48="Investigación industrial",IFERROR(INDEX('3. Gasto Total '!$G$25:$G$43,MATCH(G151,'3. Gasto Total '!$B$25:$B$43,0)),""),IFERROR(INDEX('3. Gasto Total '!$H$25:$H$43,MATCH(G151,'3. Gasto Total '!$B$25:$B$43,0)),))</f>
        <v>0</v>
      </c>
      <c r="I151" s="40"/>
      <c r="J151" s="40"/>
      <c r="K151" s="40"/>
      <c r="L151" s="40"/>
      <c r="M151" s="40"/>
      <c r="N151" s="40"/>
      <c r="O151" s="40"/>
      <c r="P151" s="95">
        <f t="shared" si="27"/>
        <v>0</v>
      </c>
      <c r="Q151" s="43"/>
      <c r="R151" s="43"/>
      <c r="S151" s="43"/>
      <c r="T151" s="44"/>
      <c r="U151" s="44"/>
      <c r="V151" s="97">
        <f t="shared" si="28"/>
        <v>0</v>
      </c>
      <c r="W151" s="97">
        <f t="shared" si="29"/>
        <v>0</v>
      </c>
      <c r="X151" s="97">
        <f t="shared" si="30"/>
        <v>0</v>
      </c>
      <c r="Y151" s="113"/>
      <c r="Z151" s="44"/>
      <c r="AA151" s="53"/>
      <c r="AB151" s="53"/>
      <c r="AC151" s="97">
        <f t="shared" si="31"/>
        <v>0</v>
      </c>
      <c r="AD151" s="113"/>
      <c r="AE151" s="46"/>
      <c r="AF151" s="46"/>
      <c r="AG151" s="46"/>
      <c r="AH151" s="97">
        <f t="shared" si="32"/>
        <v>0</v>
      </c>
      <c r="AI151" s="113"/>
      <c r="AJ151" s="46"/>
      <c r="AK151" s="54"/>
      <c r="AL151" s="53"/>
      <c r="AM151" s="97">
        <f t="shared" si="33"/>
        <v>0</v>
      </c>
      <c r="AN151" s="113"/>
      <c r="AO151" s="46"/>
      <c r="AP151" s="54"/>
      <c r="AQ151" s="53"/>
      <c r="AR151" s="97">
        <f t="shared" si="34"/>
        <v>0</v>
      </c>
      <c r="AS151" s="97">
        <f t="shared" si="35"/>
        <v>0</v>
      </c>
      <c r="AT151" s="97">
        <f t="shared" si="36"/>
        <v>0</v>
      </c>
      <c r="AU151" s="97">
        <f t="shared" si="37"/>
        <v>0</v>
      </c>
      <c r="AV151" s="113"/>
      <c r="AW151" s="46"/>
      <c r="AX151" s="46"/>
      <c r="AY151" s="97">
        <f t="shared" si="38"/>
        <v>0</v>
      </c>
      <c r="BC151" s="56" t="str">
        <f t="shared" si="39"/>
        <v/>
      </c>
      <c r="BD151" s="45">
        <f>IF(Q151&gt;'Costes máximos'!$D$22,'Costes máximos'!$D$22,Q151)</f>
        <v>0</v>
      </c>
      <c r="BE151" s="45">
        <f>IF(R151&gt;'Costes máximos'!$D$22,'Costes máximos'!$D$22,R151)</f>
        <v>0</v>
      </c>
      <c r="BF151" s="45">
        <f>IF(S151&gt;'Costes máximos'!$D$22,'Costes máximos'!$D$22,S151)</f>
        <v>0</v>
      </c>
      <c r="BG151" s="45">
        <f>IF(T151&gt;'Costes máximos'!$D$22,'Costes máximos'!$D$22,T151)</f>
        <v>0</v>
      </c>
      <c r="BH151" s="45">
        <f>IF(U151&gt;'Costes máximos'!$D$22,'Costes máximos'!$D$22,U151)</f>
        <v>0</v>
      </c>
    </row>
    <row r="152" spans="2:60" outlineLevel="1" x14ac:dyDescent="0.25">
      <c r="B152" s="63"/>
      <c r="C152" s="64"/>
      <c r="D152" s="64"/>
      <c r="E152" s="64"/>
      <c r="F152" s="95">
        <f>IFERROR(INDEX('1. Paquetes y Tareas'!$F$16:$F$84,MATCH(BC152,'1. Paquetes y Tareas'!$E$16:$E$84,0)),0)</f>
        <v>0</v>
      </c>
      <c r="G152" s="50"/>
      <c r="H152" s="96">
        <f>IF($C$48="Investigación industrial",IFERROR(INDEX('3. Gasto Total '!$G$25:$G$43,MATCH(G152,'3. Gasto Total '!$B$25:$B$43,0)),""),IFERROR(INDEX('3. Gasto Total '!$H$25:$H$43,MATCH(G152,'3. Gasto Total '!$B$25:$B$43,0)),))</f>
        <v>0</v>
      </c>
      <c r="I152" s="40"/>
      <c r="J152" s="40"/>
      <c r="K152" s="40"/>
      <c r="L152" s="40"/>
      <c r="M152" s="40"/>
      <c r="N152" s="40"/>
      <c r="O152" s="40"/>
      <c r="P152" s="95">
        <f t="shared" si="27"/>
        <v>0</v>
      </c>
      <c r="Q152" s="43"/>
      <c r="R152" s="43"/>
      <c r="S152" s="43"/>
      <c r="T152" s="44"/>
      <c r="U152" s="44"/>
      <c r="V152" s="97">
        <f t="shared" si="28"/>
        <v>0</v>
      </c>
      <c r="W152" s="97">
        <f t="shared" si="29"/>
        <v>0</v>
      </c>
      <c r="X152" s="97">
        <f t="shared" si="30"/>
        <v>0</v>
      </c>
      <c r="Y152" s="113"/>
      <c r="Z152" s="44"/>
      <c r="AA152" s="53"/>
      <c r="AB152" s="53"/>
      <c r="AC152" s="97">
        <f t="shared" si="31"/>
        <v>0</v>
      </c>
      <c r="AD152" s="113"/>
      <c r="AE152" s="46"/>
      <c r="AF152" s="46"/>
      <c r="AG152" s="46"/>
      <c r="AH152" s="97">
        <f t="shared" si="32"/>
        <v>0</v>
      </c>
      <c r="AI152" s="113"/>
      <c r="AJ152" s="46"/>
      <c r="AK152" s="54"/>
      <c r="AL152" s="53"/>
      <c r="AM152" s="97">
        <f t="shared" si="33"/>
        <v>0</v>
      </c>
      <c r="AN152" s="113"/>
      <c r="AO152" s="46"/>
      <c r="AP152" s="54"/>
      <c r="AQ152" s="53"/>
      <c r="AR152" s="97">
        <f t="shared" si="34"/>
        <v>0</v>
      </c>
      <c r="AS152" s="97">
        <f t="shared" si="35"/>
        <v>0</v>
      </c>
      <c r="AT152" s="97">
        <f t="shared" si="36"/>
        <v>0</v>
      </c>
      <c r="AU152" s="97">
        <f t="shared" si="37"/>
        <v>0</v>
      </c>
      <c r="AV152" s="113"/>
      <c r="AW152" s="46"/>
      <c r="AX152" s="46"/>
      <c r="AY152" s="97">
        <f t="shared" si="38"/>
        <v>0</v>
      </c>
      <c r="BC152" s="56" t="str">
        <f t="shared" si="39"/>
        <v/>
      </c>
      <c r="BD152" s="45">
        <f>IF(Q152&gt;'Costes máximos'!$D$22,'Costes máximos'!$D$22,Q152)</f>
        <v>0</v>
      </c>
      <c r="BE152" s="45">
        <f>IF(R152&gt;'Costes máximos'!$D$22,'Costes máximos'!$D$22,R152)</f>
        <v>0</v>
      </c>
      <c r="BF152" s="45">
        <f>IF(S152&gt;'Costes máximos'!$D$22,'Costes máximos'!$D$22,S152)</f>
        <v>0</v>
      </c>
      <c r="BG152" s="45">
        <f>IF(T152&gt;'Costes máximos'!$D$22,'Costes máximos'!$D$22,T152)</f>
        <v>0</v>
      </c>
      <c r="BH152" s="45">
        <f>IF(U152&gt;'Costes máximos'!$D$22,'Costes máximos'!$D$22,U152)</f>
        <v>0</v>
      </c>
    </row>
    <row r="153" spans="2:60" outlineLevel="1" x14ac:dyDescent="0.25">
      <c r="B153" s="63"/>
      <c r="C153" s="64"/>
      <c r="D153" s="64"/>
      <c r="E153" s="64"/>
      <c r="F153" s="95">
        <f>IFERROR(INDEX('1. Paquetes y Tareas'!$F$16:$F$84,MATCH(BC153,'1. Paquetes y Tareas'!$E$16:$E$84,0)),0)</f>
        <v>0</v>
      </c>
      <c r="G153" s="50"/>
      <c r="H153" s="96">
        <f>IF($C$48="Investigación industrial",IFERROR(INDEX('3. Gasto Total '!$G$25:$G$43,MATCH(G153,'3. Gasto Total '!$B$25:$B$43,0)),""),IFERROR(INDEX('3. Gasto Total '!$H$25:$H$43,MATCH(G153,'3. Gasto Total '!$B$25:$B$43,0)),))</f>
        <v>0</v>
      </c>
      <c r="I153" s="40"/>
      <c r="J153" s="40"/>
      <c r="K153" s="40"/>
      <c r="L153" s="40"/>
      <c r="M153" s="40"/>
      <c r="N153" s="40"/>
      <c r="O153" s="40"/>
      <c r="P153" s="95">
        <f t="shared" si="27"/>
        <v>0</v>
      </c>
      <c r="Q153" s="43"/>
      <c r="R153" s="43"/>
      <c r="S153" s="43"/>
      <c r="T153" s="44"/>
      <c r="U153" s="44"/>
      <c r="V153" s="97">
        <f t="shared" si="28"/>
        <v>0</v>
      </c>
      <c r="W153" s="97">
        <f t="shared" si="29"/>
        <v>0</v>
      </c>
      <c r="X153" s="97">
        <f t="shared" si="30"/>
        <v>0</v>
      </c>
      <c r="Y153" s="113"/>
      <c r="Z153" s="44"/>
      <c r="AA153" s="53"/>
      <c r="AB153" s="53"/>
      <c r="AC153" s="97">
        <f t="shared" si="31"/>
        <v>0</v>
      </c>
      <c r="AD153" s="113"/>
      <c r="AE153" s="46"/>
      <c r="AF153" s="46"/>
      <c r="AG153" s="46"/>
      <c r="AH153" s="97">
        <f t="shared" si="32"/>
        <v>0</v>
      </c>
      <c r="AI153" s="113"/>
      <c r="AJ153" s="46"/>
      <c r="AK153" s="54"/>
      <c r="AL153" s="53"/>
      <c r="AM153" s="97">
        <f t="shared" si="33"/>
        <v>0</v>
      </c>
      <c r="AN153" s="113"/>
      <c r="AO153" s="46"/>
      <c r="AP153" s="54"/>
      <c r="AQ153" s="53"/>
      <c r="AR153" s="97">
        <f t="shared" si="34"/>
        <v>0</v>
      </c>
      <c r="AS153" s="97">
        <f t="shared" si="35"/>
        <v>0</v>
      </c>
      <c r="AT153" s="97">
        <f t="shared" si="36"/>
        <v>0</v>
      </c>
      <c r="AU153" s="97">
        <f t="shared" si="37"/>
        <v>0</v>
      </c>
      <c r="AV153" s="113"/>
      <c r="AW153" s="46"/>
      <c r="AX153" s="46"/>
      <c r="AY153" s="97">
        <f t="shared" si="38"/>
        <v>0</v>
      </c>
      <c r="BC153" s="56" t="str">
        <f t="shared" si="39"/>
        <v/>
      </c>
      <c r="BD153" s="45">
        <f>IF(Q153&gt;'Costes máximos'!$D$22,'Costes máximos'!$D$22,Q153)</f>
        <v>0</v>
      </c>
      <c r="BE153" s="45">
        <f>IF(R153&gt;'Costes máximos'!$D$22,'Costes máximos'!$D$22,R153)</f>
        <v>0</v>
      </c>
      <c r="BF153" s="45">
        <f>IF(S153&gt;'Costes máximos'!$D$22,'Costes máximos'!$D$22,S153)</f>
        <v>0</v>
      </c>
      <c r="BG153" s="45">
        <f>IF(T153&gt;'Costes máximos'!$D$22,'Costes máximos'!$D$22,T153)</f>
        <v>0</v>
      </c>
      <c r="BH153" s="45">
        <f>IF(U153&gt;'Costes máximos'!$D$22,'Costes máximos'!$D$22,U153)</f>
        <v>0</v>
      </c>
    </row>
    <row r="154" spans="2:60" outlineLevel="1" x14ac:dyDescent="0.25">
      <c r="B154" s="63"/>
      <c r="C154" s="64"/>
      <c r="D154" s="64"/>
      <c r="E154" s="64"/>
      <c r="F154" s="95">
        <f>IFERROR(INDEX('1. Paquetes y Tareas'!$F$16:$F$84,MATCH(BC154,'1. Paquetes y Tareas'!$E$16:$E$84,0)),0)</f>
        <v>0</v>
      </c>
      <c r="G154" s="50"/>
      <c r="H154" s="96">
        <f>IF($C$48="Investigación industrial",IFERROR(INDEX('3. Gasto Total '!$G$25:$G$43,MATCH(G154,'3. Gasto Total '!$B$25:$B$43,0)),""),IFERROR(INDEX('3. Gasto Total '!$H$25:$H$43,MATCH(G154,'3. Gasto Total '!$B$25:$B$43,0)),))</f>
        <v>0</v>
      </c>
      <c r="I154" s="40"/>
      <c r="J154" s="40"/>
      <c r="K154" s="40"/>
      <c r="L154" s="40"/>
      <c r="M154" s="40"/>
      <c r="N154" s="40"/>
      <c r="O154" s="40"/>
      <c r="P154" s="95">
        <f t="shared" si="27"/>
        <v>0</v>
      </c>
      <c r="Q154" s="43"/>
      <c r="R154" s="43"/>
      <c r="S154" s="43"/>
      <c r="T154" s="44"/>
      <c r="U154" s="44"/>
      <c r="V154" s="97">
        <f t="shared" si="28"/>
        <v>0</v>
      </c>
      <c r="W154" s="97">
        <f t="shared" si="29"/>
        <v>0</v>
      </c>
      <c r="X154" s="97">
        <f t="shared" si="30"/>
        <v>0</v>
      </c>
      <c r="Y154" s="113"/>
      <c r="Z154" s="44"/>
      <c r="AA154" s="53"/>
      <c r="AB154" s="53"/>
      <c r="AC154" s="97">
        <f t="shared" si="31"/>
        <v>0</v>
      </c>
      <c r="AD154" s="113"/>
      <c r="AE154" s="46"/>
      <c r="AF154" s="46"/>
      <c r="AG154" s="46"/>
      <c r="AH154" s="97">
        <f t="shared" si="32"/>
        <v>0</v>
      </c>
      <c r="AI154" s="113"/>
      <c r="AJ154" s="46"/>
      <c r="AK154" s="54"/>
      <c r="AL154" s="53"/>
      <c r="AM154" s="97">
        <f t="shared" si="33"/>
        <v>0</v>
      </c>
      <c r="AN154" s="113"/>
      <c r="AO154" s="46"/>
      <c r="AP154" s="54"/>
      <c r="AQ154" s="53"/>
      <c r="AR154" s="97">
        <f t="shared" si="34"/>
        <v>0</v>
      </c>
      <c r="AS154" s="97">
        <f t="shared" si="35"/>
        <v>0</v>
      </c>
      <c r="AT154" s="97">
        <f t="shared" si="36"/>
        <v>0</v>
      </c>
      <c r="AU154" s="97">
        <f t="shared" si="37"/>
        <v>0</v>
      </c>
      <c r="AV154" s="113"/>
      <c r="AW154" s="46"/>
      <c r="AX154" s="46"/>
      <c r="AY154" s="97">
        <f t="shared" si="38"/>
        <v>0</v>
      </c>
      <c r="BC154" s="56" t="str">
        <f t="shared" si="39"/>
        <v/>
      </c>
      <c r="BD154" s="45">
        <f>IF(Q154&gt;'Costes máximos'!$D$22,'Costes máximos'!$D$22,Q154)</f>
        <v>0</v>
      </c>
      <c r="BE154" s="45">
        <f>IF(R154&gt;'Costes máximos'!$D$22,'Costes máximos'!$D$22,R154)</f>
        <v>0</v>
      </c>
      <c r="BF154" s="45">
        <f>IF(S154&gt;'Costes máximos'!$D$22,'Costes máximos'!$D$22,S154)</f>
        <v>0</v>
      </c>
      <c r="BG154" s="45">
        <f>IF(T154&gt;'Costes máximos'!$D$22,'Costes máximos'!$D$22,T154)</f>
        <v>0</v>
      </c>
      <c r="BH154" s="45">
        <f>IF(U154&gt;'Costes máximos'!$D$22,'Costes máximos'!$D$22,U154)</f>
        <v>0</v>
      </c>
    </row>
    <row r="155" spans="2:60" outlineLevel="1" x14ac:dyDescent="0.25">
      <c r="B155" s="63"/>
      <c r="C155" s="64"/>
      <c r="D155" s="64"/>
      <c r="E155" s="64"/>
      <c r="F155" s="95">
        <f>IFERROR(INDEX('1. Paquetes y Tareas'!$F$16:$F$84,MATCH(BC155,'1. Paquetes y Tareas'!$E$16:$E$84,0)),0)</f>
        <v>0</v>
      </c>
      <c r="G155" s="50"/>
      <c r="H155" s="96">
        <f>IF($C$48="Investigación industrial",IFERROR(INDEX('3. Gasto Total '!$G$25:$G$43,MATCH(G155,'3. Gasto Total '!$B$25:$B$43,0)),""),IFERROR(INDEX('3. Gasto Total '!$H$25:$H$43,MATCH(G155,'3. Gasto Total '!$B$25:$B$43,0)),))</f>
        <v>0</v>
      </c>
      <c r="I155" s="40"/>
      <c r="J155" s="40"/>
      <c r="K155" s="40"/>
      <c r="L155" s="40"/>
      <c r="M155" s="40"/>
      <c r="N155" s="40"/>
      <c r="O155" s="40"/>
      <c r="P155" s="95">
        <f t="shared" si="27"/>
        <v>0</v>
      </c>
      <c r="Q155" s="43"/>
      <c r="R155" s="43"/>
      <c r="S155" s="43"/>
      <c r="T155" s="44"/>
      <c r="U155" s="44"/>
      <c r="V155" s="97">
        <f t="shared" si="28"/>
        <v>0</v>
      </c>
      <c r="W155" s="97">
        <f t="shared" si="29"/>
        <v>0</v>
      </c>
      <c r="X155" s="97">
        <f t="shared" si="30"/>
        <v>0</v>
      </c>
      <c r="Y155" s="113"/>
      <c r="Z155" s="44"/>
      <c r="AA155" s="53"/>
      <c r="AB155" s="53"/>
      <c r="AC155" s="97">
        <f t="shared" si="31"/>
        <v>0</v>
      </c>
      <c r="AD155" s="113"/>
      <c r="AE155" s="46"/>
      <c r="AF155" s="46"/>
      <c r="AG155" s="46"/>
      <c r="AH155" s="97">
        <f t="shared" si="32"/>
        <v>0</v>
      </c>
      <c r="AI155" s="113"/>
      <c r="AJ155" s="46"/>
      <c r="AK155" s="54"/>
      <c r="AL155" s="53"/>
      <c r="AM155" s="97">
        <f t="shared" si="33"/>
        <v>0</v>
      </c>
      <c r="AN155" s="113"/>
      <c r="AO155" s="46"/>
      <c r="AP155" s="54"/>
      <c r="AQ155" s="53"/>
      <c r="AR155" s="97">
        <f t="shared" si="34"/>
        <v>0</v>
      </c>
      <c r="AS155" s="97">
        <f t="shared" si="35"/>
        <v>0</v>
      </c>
      <c r="AT155" s="97">
        <f t="shared" si="36"/>
        <v>0</v>
      </c>
      <c r="AU155" s="97">
        <f t="shared" si="37"/>
        <v>0</v>
      </c>
      <c r="AV155" s="113"/>
      <c r="AW155" s="46"/>
      <c r="AX155" s="46"/>
      <c r="AY155" s="97">
        <f t="shared" si="38"/>
        <v>0</v>
      </c>
      <c r="BC155" s="56" t="str">
        <f t="shared" si="39"/>
        <v/>
      </c>
      <c r="BD155" s="45">
        <f>IF(Q155&gt;'Costes máximos'!$D$22,'Costes máximos'!$D$22,Q155)</f>
        <v>0</v>
      </c>
      <c r="BE155" s="45">
        <f>IF(R155&gt;'Costes máximos'!$D$22,'Costes máximos'!$D$22,R155)</f>
        <v>0</v>
      </c>
      <c r="BF155" s="45">
        <f>IF(S155&gt;'Costes máximos'!$D$22,'Costes máximos'!$D$22,S155)</f>
        <v>0</v>
      </c>
      <c r="BG155" s="45">
        <f>IF(T155&gt;'Costes máximos'!$D$22,'Costes máximos'!$D$22,T155)</f>
        <v>0</v>
      </c>
      <c r="BH155" s="45">
        <f>IF(U155&gt;'Costes máximos'!$D$22,'Costes máximos'!$D$22,U155)</f>
        <v>0</v>
      </c>
    </row>
    <row r="156" spans="2:60" outlineLevel="1" x14ac:dyDescent="0.25">
      <c r="B156" s="63"/>
      <c r="C156" s="64"/>
      <c r="D156" s="64"/>
      <c r="E156" s="64"/>
      <c r="F156" s="95">
        <f>IFERROR(INDEX('1. Paquetes y Tareas'!$F$16:$F$84,MATCH(BC156,'1. Paquetes y Tareas'!$E$16:$E$84,0)),0)</f>
        <v>0</v>
      </c>
      <c r="G156" s="50"/>
      <c r="H156" s="96">
        <f>IF($C$48="Investigación industrial",IFERROR(INDEX('3. Gasto Total '!$G$25:$G$43,MATCH(G156,'3. Gasto Total '!$B$25:$B$43,0)),""),IFERROR(INDEX('3. Gasto Total '!$H$25:$H$43,MATCH(G156,'3. Gasto Total '!$B$25:$B$43,0)),))</f>
        <v>0</v>
      </c>
      <c r="I156" s="40"/>
      <c r="J156" s="40"/>
      <c r="K156" s="40"/>
      <c r="L156" s="40"/>
      <c r="M156" s="40"/>
      <c r="N156" s="40"/>
      <c r="O156" s="40"/>
      <c r="P156" s="95">
        <f t="shared" si="27"/>
        <v>0</v>
      </c>
      <c r="Q156" s="43"/>
      <c r="R156" s="43"/>
      <c r="S156" s="43"/>
      <c r="T156" s="44"/>
      <c r="U156" s="44"/>
      <c r="V156" s="97">
        <f t="shared" si="28"/>
        <v>0</v>
      </c>
      <c r="W156" s="97">
        <f t="shared" si="29"/>
        <v>0</v>
      </c>
      <c r="X156" s="97">
        <f t="shared" si="30"/>
        <v>0</v>
      </c>
      <c r="Y156" s="113"/>
      <c r="Z156" s="44"/>
      <c r="AA156" s="53"/>
      <c r="AB156" s="53"/>
      <c r="AC156" s="97">
        <f t="shared" si="31"/>
        <v>0</v>
      </c>
      <c r="AD156" s="113"/>
      <c r="AE156" s="46"/>
      <c r="AF156" s="46"/>
      <c r="AG156" s="46"/>
      <c r="AH156" s="97">
        <f t="shared" si="32"/>
        <v>0</v>
      </c>
      <c r="AI156" s="113"/>
      <c r="AJ156" s="46"/>
      <c r="AK156" s="54"/>
      <c r="AL156" s="53"/>
      <c r="AM156" s="97">
        <f t="shared" si="33"/>
        <v>0</v>
      </c>
      <c r="AN156" s="113"/>
      <c r="AO156" s="46"/>
      <c r="AP156" s="54"/>
      <c r="AQ156" s="53"/>
      <c r="AR156" s="97">
        <f t="shared" si="34"/>
        <v>0</v>
      </c>
      <c r="AS156" s="97">
        <f t="shared" si="35"/>
        <v>0</v>
      </c>
      <c r="AT156" s="97">
        <f t="shared" si="36"/>
        <v>0</v>
      </c>
      <c r="AU156" s="97">
        <f t="shared" si="37"/>
        <v>0</v>
      </c>
      <c r="AV156" s="113"/>
      <c r="AW156" s="46"/>
      <c r="AX156" s="46"/>
      <c r="AY156" s="97">
        <f t="shared" si="38"/>
        <v>0</v>
      </c>
      <c r="BC156" s="56" t="str">
        <f t="shared" si="39"/>
        <v/>
      </c>
      <c r="BD156" s="45">
        <f>IF(Q156&gt;'Costes máximos'!$D$22,'Costes máximos'!$D$22,Q156)</f>
        <v>0</v>
      </c>
      <c r="BE156" s="45">
        <f>IF(R156&gt;'Costes máximos'!$D$22,'Costes máximos'!$D$22,R156)</f>
        <v>0</v>
      </c>
      <c r="BF156" s="45">
        <f>IF(S156&gt;'Costes máximos'!$D$22,'Costes máximos'!$D$22,S156)</f>
        <v>0</v>
      </c>
      <c r="BG156" s="45">
        <f>IF(T156&gt;'Costes máximos'!$D$22,'Costes máximos'!$D$22,T156)</f>
        <v>0</v>
      </c>
      <c r="BH156" s="45">
        <f>IF(U156&gt;'Costes máximos'!$D$22,'Costes máximos'!$D$22,U156)</f>
        <v>0</v>
      </c>
    </row>
    <row r="157" spans="2:60" outlineLevel="1" x14ac:dyDescent="0.25">
      <c r="B157" s="63"/>
      <c r="C157" s="64"/>
      <c r="D157" s="64"/>
      <c r="E157" s="64"/>
      <c r="F157" s="95">
        <f>IFERROR(INDEX('1. Paquetes y Tareas'!$F$16:$F$84,MATCH(BC157,'1. Paquetes y Tareas'!$E$16:$E$84,0)),0)</f>
        <v>0</v>
      </c>
      <c r="G157" s="50"/>
      <c r="H157" s="96">
        <f>IF($C$48="Investigación industrial",IFERROR(INDEX('3. Gasto Total '!$G$25:$G$43,MATCH(G157,'3. Gasto Total '!$B$25:$B$43,0)),""),IFERROR(INDEX('3. Gasto Total '!$H$25:$H$43,MATCH(G157,'3. Gasto Total '!$B$25:$B$43,0)),))</f>
        <v>0</v>
      </c>
      <c r="I157" s="40"/>
      <c r="J157" s="40"/>
      <c r="K157" s="40"/>
      <c r="L157" s="40"/>
      <c r="M157" s="40"/>
      <c r="N157" s="40"/>
      <c r="O157" s="40"/>
      <c r="P157" s="95">
        <f t="shared" si="27"/>
        <v>0</v>
      </c>
      <c r="Q157" s="43"/>
      <c r="R157" s="43"/>
      <c r="S157" s="43"/>
      <c r="T157" s="44"/>
      <c r="U157" s="44"/>
      <c r="V157" s="97">
        <f t="shared" si="28"/>
        <v>0</v>
      </c>
      <c r="W157" s="97">
        <f t="shared" si="29"/>
        <v>0</v>
      </c>
      <c r="X157" s="97">
        <f t="shared" si="30"/>
        <v>0</v>
      </c>
      <c r="Y157" s="113"/>
      <c r="Z157" s="44"/>
      <c r="AA157" s="53"/>
      <c r="AB157" s="53"/>
      <c r="AC157" s="97">
        <f t="shared" si="31"/>
        <v>0</v>
      </c>
      <c r="AD157" s="113"/>
      <c r="AE157" s="46"/>
      <c r="AF157" s="46"/>
      <c r="AG157" s="46"/>
      <c r="AH157" s="97">
        <f t="shared" si="32"/>
        <v>0</v>
      </c>
      <c r="AI157" s="113"/>
      <c r="AJ157" s="46"/>
      <c r="AK157" s="54"/>
      <c r="AL157" s="53"/>
      <c r="AM157" s="97">
        <f t="shared" si="33"/>
        <v>0</v>
      </c>
      <c r="AN157" s="113"/>
      <c r="AO157" s="46"/>
      <c r="AP157" s="54"/>
      <c r="AQ157" s="53"/>
      <c r="AR157" s="97">
        <f t="shared" si="34"/>
        <v>0</v>
      </c>
      <c r="AS157" s="97">
        <f t="shared" si="35"/>
        <v>0</v>
      </c>
      <c r="AT157" s="97">
        <f t="shared" si="36"/>
        <v>0</v>
      </c>
      <c r="AU157" s="97">
        <f t="shared" si="37"/>
        <v>0</v>
      </c>
      <c r="AV157" s="113"/>
      <c r="AW157" s="46"/>
      <c r="AX157" s="46"/>
      <c r="AY157" s="97">
        <f t="shared" si="38"/>
        <v>0</v>
      </c>
      <c r="BC157" s="56" t="str">
        <f t="shared" si="39"/>
        <v/>
      </c>
      <c r="BD157" s="45">
        <f>IF(Q157&gt;'Costes máximos'!$D$22,'Costes máximos'!$D$22,Q157)</f>
        <v>0</v>
      </c>
      <c r="BE157" s="45">
        <f>IF(R157&gt;'Costes máximos'!$D$22,'Costes máximos'!$D$22,R157)</f>
        <v>0</v>
      </c>
      <c r="BF157" s="45">
        <f>IF(S157&gt;'Costes máximos'!$D$22,'Costes máximos'!$D$22,S157)</f>
        <v>0</v>
      </c>
      <c r="BG157" s="45">
        <f>IF(T157&gt;'Costes máximos'!$D$22,'Costes máximos'!$D$22,T157)</f>
        <v>0</v>
      </c>
      <c r="BH157" s="45">
        <f>IF(U157&gt;'Costes máximos'!$D$22,'Costes máximos'!$D$22,U157)</f>
        <v>0</v>
      </c>
    </row>
    <row r="158" spans="2:60" outlineLevel="1" x14ac:dyDescent="0.25">
      <c r="B158" s="63"/>
      <c r="C158" s="64"/>
      <c r="D158" s="64"/>
      <c r="E158" s="64"/>
      <c r="F158" s="95">
        <f>IFERROR(INDEX('1. Paquetes y Tareas'!$F$16:$F$84,MATCH(BC158,'1. Paquetes y Tareas'!$E$16:$E$84,0)),0)</f>
        <v>0</v>
      </c>
      <c r="G158" s="50"/>
      <c r="H158" s="96">
        <f>IF($C$48="Investigación industrial",IFERROR(INDEX('3. Gasto Total '!$G$25:$G$43,MATCH(G158,'3. Gasto Total '!$B$25:$B$43,0)),""),IFERROR(INDEX('3. Gasto Total '!$H$25:$H$43,MATCH(G158,'3. Gasto Total '!$B$25:$B$43,0)),))</f>
        <v>0</v>
      </c>
      <c r="I158" s="40"/>
      <c r="J158" s="40"/>
      <c r="K158" s="40"/>
      <c r="L158" s="40"/>
      <c r="M158" s="40"/>
      <c r="N158" s="40"/>
      <c r="O158" s="40"/>
      <c r="P158" s="95">
        <f t="shared" si="27"/>
        <v>0</v>
      </c>
      <c r="Q158" s="43"/>
      <c r="R158" s="43"/>
      <c r="S158" s="43"/>
      <c r="T158" s="44"/>
      <c r="U158" s="44"/>
      <c r="V158" s="97">
        <f t="shared" si="28"/>
        <v>0</v>
      </c>
      <c r="W158" s="97">
        <f t="shared" si="29"/>
        <v>0</v>
      </c>
      <c r="X158" s="97">
        <f t="shared" si="30"/>
        <v>0</v>
      </c>
      <c r="Y158" s="113"/>
      <c r="Z158" s="44"/>
      <c r="AA158" s="53"/>
      <c r="AB158" s="53"/>
      <c r="AC158" s="97">
        <f t="shared" si="31"/>
        <v>0</v>
      </c>
      <c r="AD158" s="113"/>
      <c r="AE158" s="46"/>
      <c r="AF158" s="46"/>
      <c r="AG158" s="46"/>
      <c r="AH158" s="97">
        <f t="shared" si="32"/>
        <v>0</v>
      </c>
      <c r="AI158" s="113"/>
      <c r="AJ158" s="46"/>
      <c r="AK158" s="54"/>
      <c r="AL158" s="53"/>
      <c r="AM158" s="97">
        <f t="shared" si="33"/>
        <v>0</v>
      </c>
      <c r="AN158" s="113"/>
      <c r="AO158" s="46"/>
      <c r="AP158" s="54"/>
      <c r="AQ158" s="53"/>
      <c r="AR158" s="97">
        <f t="shared" si="34"/>
        <v>0</v>
      </c>
      <c r="AS158" s="97">
        <f t="shared" si="35"/>
        <v>0</v>
      </c>
      <c r="AT158" s="97">
        <f t="shared" si="36"/>
        <v>0</v>
      </c>
      <c r="AU158" s="97">
        <f t="shared" si="37"/>
        <v>0</v>
      </c>
      <c r="AV158" s="113"/>
      <c r="AW158" s="46"/>
      <c r="AX158" s="46"/>
      <c r="AY158" s="97">
        <f t="shared" si="38"/>
        <v>0</v>
      </c>
      <c r="BC158" s="56" t="str">
        <f t="shared" si="39"/>
        <v/>
      </c>
      <c r="BD158" s="45">
        <f>IF(Q158&gt;'Costes máximos'!$D$22,'Costes máximos'!$D$22,Q158)</f>
        <v>0</v>
      </c>
      <c r="BE158" s="45">
        <f>IF(R158&gt;'Costes máximos'!$D$22,'Costes máximos'!$D$22,R158)</f>
        <v>0</v>
      </c>
      <c r="BF158" s="45">
        <f>IF(S158&gt;'Costes máximos'!$D$22,'Costes máximos'!$D$22,S158)</f>
        <v>0</v>
      </c>
      <c r="BG158" s="45">
        <f>IF(T158&gt;'Costes máximos'!$D$22,'Costes máximos'!$D$22,T158)</f>
        <v>0</v>
      </c>
      <c r="BH158" s="45">
        <f>IF(U158&gt;'Costes máximos'!$D$22,'Costes máximos'!$D$22,U158)</f>
        <v>0</v>
      </c>
    </row>
    <row r="159" spans="2:60" outlineLevel="1" x14ac:dyDescent="0.25">
      <c r="B159" s="63"/>
      <c r="C159" s="64"/>
      <c r="D159" s="64"/>
      <c r="E159" s="64"/>
      <c r="F159" s="95">
        <f>IFERROR(INDEX('1. Paquetes y Tareas'!$F$16:$F$84,MATCH(BC159,'1. Paquetes y Tareas'!$E$16:$E$84,0)),0)</f>
        <v>0</v>
      </c>
      <c r="G159" s="50"/>
      <c r="H159" s="96">
        <f>IF($C$48="Investigación industrial",IFERROR(INDEX('3. Gasto Total '!$G$25:$G$43,MATCH(G159,'3. Gasto Total '!$B$25:$B$43,0)),""),IFERROR(INDEX('3. Gasto Total '!$H$25:$H$43,MATCH(G159,'3. Gasto Total '!$B$25:$B$43,0)),))</f>
        <v>0</v>
      </c>
      <c r="I159" s="40"/>
      <c r="J159" s="40"/>
      <c r="K159" s="40"/>
      <c r="L159" s="40"/>
      <c r="M159" s="40"/>
      <c r="N159" s="40"/>
      <c r="O159" s="40"/>
      <c r="P159" s="95">
        <f t="shared" si="27"/>
        <v>0</v>
      </c>
      <c r="Q159" s="43"/>
      <c r="R159" s="43"/>
      <c r="S159" s="43"/>
      <c r="T159" s="44"/>
      <c r="U159" s="44"/>
      <c r="V159" s="97">
        <f t="shared" si="28"/>
        <v>0</v>
      </c>
      <c r="W159" s="97">
        <f t="shared" si="29"/>
        <v>0</v>
      </c>
      <c r="X159" s="97">
        <f t="shared" si="30"/>
        <v>0</v>
      </c>
      <c r="Y159" s="113"/>
      <c r="Z159" s="44"/>
      <c r="AA159" s="53"/>
      <c r="AB159" s="53"/>
      <c r="AC159" s="97">
        <f t="shared" si="31"/>
        <v>0</v>
      </c>
      <c r="AD159" s="113"/>
      <c r="AE159" s="46"/>
      <c r="AF159" s="46"/>
      <c r="AG159" s="46"/>
      <c r="AH159" s="97">
        <f t="shared" si="32"/>
        <v>0</v>
      </c>
      <c r="AI159" s="113"/>
      <c r="AJ159" s="46"/>
      <c r="AK159" s="54"/>
      <c r="AL159" s="53"/>
      <c r="AM159" s="97">
        <f t="shared" si="33"/>
        <v>0</v>
      </c>
      <c r="AN159" s="113"/>
      <c r="AO159" s="46"/>
      <c r="AP159" s="54"/>
      <c r="AQ159" s="53"/>
      <c r="AR159" s="97">
        <f t="shared" si="34"/>
        <v>0</v>
      </c>
      <c r="AS159" s="97">
        <f t="shared" si="35"/>
        <v>0</v>
      </c>
      <c r="AT159" s="97">
        <f t="shared" si="36"/>
        <v>0</v>
      </c>
      <c r="AU159" s="97">
        <f t="shared" si="37"/>
        <v>0</v>
      </c>
      <c r="AV159" s="113"/>
      <c r="AW159" s="46"/>
      <c r="AX159" s="46"/>
      <c r="AY159" s="97">
        <f t="shared" si="38"/>
        <v>0</v>
      </c>
      <c r="BC159" s="56" t="str">
        <f t="shared" si="39"/>
        <v/>
      </c>
      <c r="BD159" s="45">
        <f>IF(Q159&gt;'Costes máximos'!$D$22,'Costes máximos'!$D$22,Q159)</f>
        <v>0</v>
      </c>
      <c r="BE159" s="45">
        <f>IF(R159&gt;'Costes máximos'!$D$22,'Costes máximos'!$D$22,R159)</f>
        <v>0</v>
      </c>
      <c r="BF159" s="45">
        <f>IF(S159&gt;'Costes máximos'!$D$22,'Costes máximos'!$D$22,S159)</f>
        <v>0</v>
      </c>
      <c r="BG159" s="45">
        <f>IF(T159&gt;'Costes máximos'!$D$22,'Costes máximos'!$D$22,T159)</f>
        <v>0</v>
      </c>
      <c r="BH159" s="45">
        <f>IF(U159&gt;'Costes máximos'!$D$22,'Costes máximos'!$D$22,U159)</f>
        <v>0</v>
      </c>
    </row>
    <row r="160" spans="2:60" outlineLevel="1" x14ac:dyDescent="0.25">
      <c r="B160" s="63"/>
      <c r="C160" s="64"/>
      <c r="D160" s="64"/>
      <c r="E160" s="64"/>
      <c r="F160" s="95">
        <f>IFERROR(INDEX('1. Paquetes y Tareas'!$F$16:$F$84,MATCH(BC160,'1. Paquetes y Tareas'!$E$16:$E$84,0)),0)</f>
        <v>0</v>
      </c>
      <c r="G160" s="50"/>
      <c r="H160" s="96">
        <f>IF($C$48="Investigación industrial",IFERROR(INDEX('3. Gasto Total '!$G$25:$G$43,MATCH(G160,'3. Gasto Total '!$B$25:$B$43,0)),""),IFERROR(INDEX('3. Gasto Total '!$H$25:$H$43,MATCH(G160,'3. Gasto Total '!$B$25:$B$43,0)),))</f>
        <v>0</v>
      </c>
      <c r="I160" s="40"/>
      <c r="J160" s="40"/>
      <c r="K160" s="40"/>
      <c r="L160" s="40"/>
      <c r="M160" s="40"/>
      <c r="N160" s="40"/>
      <c r="O160" s="40"/>
      <c r="P160" s="95">
        <f t="shared" si="27"/>
        <v>0</v>
      </c>
      <c r="Q160" s="43"/>
      <c r="R160" s="43"/>
      <c r="S160" s="43"/>
      <c r="T160" s="44"/>
      <c r="U160" s="44"/>
      <c r="V160" s="97">
        <f t="shared" si="28"/>
        <v>0</v>
      </c>
      <c r="W160" s="97">
        <f t="shared" si="29"/>
        <v>0</v>
      </c>
      <c r="X160" s="97">
        <f t="shared" si="30"/>
        <v>0</v>
      </c>
      <c r="Y160" s="113"/>
      <c r="Z160" s="44"/>
      <c r="AA160" s="53"/>
      <c r="AB160" s="53"/>
      <c r="AC160" s="97">
        <f t="shared" si="31"/>
        <v>0</v>
      </c>
      <c r="AD160" s="113"/>
      <c r="AE160" s="46"/>
      <c r="AF160" s="46"/>
      <c r="AG160" s="46"/>
      <c r="AH160" s="97">
        <f t="shared" si="32"/>
        <v>0</v>
      </c>
      <c r="AI160" s="113"/>
      <c r="AJ160" s="46"/>
      <c r="AK160" s="54"/>
      <c r="AL160" s="53"/>
      <c r="AM160" s="97">
        <f t="shared" si="33"/>
        <v>0</v>
      </c>
      <c r="AN160" s="113"/>
      <c r="AO160" s="46"/>
      <c r="AP160" s="54"/>
      <c r="AQ160" s="53"/>
      <c r="AR160" s="97">
        <f t="shared" si="34"/>
        <v>0</v>
      </c>
      <c r="AS160" s="97">
        <f t="shared" si="35"/>
        <v>0</v>
      </c>
      <c r="AT160" s="97">
        <f t="shared" si="36"/>
        <v>0</v>
      </c>
      <c r="AU160" s="97">
        <f t="shared" si="37"/>
        <v>0</v>
      </c>
      <c r="AV160" s="113"/>
      <c r="AW160" s="46"/>
      <c r="AX160" s="46"/>
      <c r="AY160" s="97">
        <f t="shared" si="38"/>
        <v>0</v>
      </c>
      <c r="BC160" s="56" t="str">
        <f t="shared" si="39"/>
        <v/>
      </c>
      <c r="BD160" s="45">
        <f>IF(Q160&gt;'Costes máximos'!$D$22,'Costes máximos'!$D$22,Q160)</f>
        <v>0</v>
      </c>
      <c r="BE160" s="45">
        <f>IF(R160&gt;'Costes máximos'!$D$22,'Costes máximos'!$D$22,R160)</f>
        <v>0</v>
      </c>
      <c r="BF160" s="45">
        <f>IF(S160&gt;'Costes máximos'!$D$22,'Costes máximos'!$D$22,S160)</f>
        <v>0</v>
      </c>
      <c r="BG160" s="45">
        <f>IF(T160&gt;'Costes máximos'!$D$22,'Costes máximos'!$D$22,T160)</f>
        <v>0</v>
      </c>
      <c r="BH160" s="45">
        <f>IF(U160&gt;'Costes máximos'!$D$22,'Costes máximos'!$D$22,U160)</f>
        <v>0</v>
      </c>
    </row>
    <row r="161" spans="2:60" outlineLevel="1" x14ac:dyDescent="0.25">
      <c r="B161" s="63"/>
      <c r="C161" s="64"/>
      <c r="D161" s="64"/>
      <c r="E161" s="64"/>
      <c r="F161" s="95">
        <f>IFERROR(INDEX('1. Paquetes y Tareas'!$F$16:$F$84,MATCH(BC161,'1. Paquetes y Tareas'!$E$16:$E$84,0)),0)</f>
        <v>0</v>
      </c>
      <c r="G161" s="50"/>
      <c r="H161" s="96">
        <f>IF($C$48="Investigación industrial",IFERROR(INDEX('3. Gasto Total '!$G$25:$G$43,MATCH(G161,'3. Gasto Total '!$B$25:$B$43,0)),""),IFERROR(INDEX('3. Gasto Total '!$H$25:$H$43,MATCH(G161,'3. Gasto Total '!$B$25:$B$43,0)),))</f>
        <v>0</v>
      </c>
      <c r="I161" s="40"/>
      <c r="J161" s="40"/>
      <c r="K161" s="40"/>
      <c r="L161" s="40"/>
      <c r="M161" s="40"/>
      <c r="N161" s="40"/>
      <c r="O161" s="40"/>
      <c r="P161" s="95">
        <f t="shared" si="27"/>
        <v>0</v>
      </c>
      <c r="Q161" s="43"/>
      <c r="R161" s="43"/>
      <c r="S161" s="43"/>
      <c r="T161" s="44"/>
      <c r="U161" s="44"/>
      <c r="V161" s="97">
        <f t="shared" si="28"/>
        <v>0</v>
      </c>
      <c r="W161" s="97">
        <f t="shared" si="29"/>
        <v>0</v>
      </c>
      <c r="X161" s="97">
        <f t="shared" si="30"/>
        <v>0</v>
      </c>
      <c r="Y161" s="113"/>
      <c r="Z161" s="44"/>
      <c r="AA161" s="53"/>
      <c r="AB161" s="53"/>
      <c r="AC161" s="97">
        <f t="shared" si="31"/>
        <v>0</v>
      </c>
      <c r="AD161" s="113"/>
      <c r="AE161" s="46"/>
      <c r="AF161" s="46"/>
      <c r="AG161" s="46"/>
      <c r="AH161" s="97">
        <f t="shared" si="32"/>
        <v>0</v>
      </c>
      <c r="AI161" s="113"/>
      <c r="AJ161" s="46"/>
      <c r="AK161" s="54"/>
      <c r="AL161" s="53"/>
      <c r="AM161" s="97">
        <f t="shared" si="33"/>
        <v>0</v>
      </c>
      <c r="AN161" s="113"/>
      <c r="AO161" s="46"/>
      <c r="AP161" s="54"/>
      <c r="AQ161" s="53"/>
      <c r="AR161" s="97">
        <f t="shared" si="34"/>
        <v>0</v>
      </c>
      <c r="AS161" s="97">
        <f t="shared" si="35"/>
        <v>0</v>
      </c>
      <c r="AT161" s="97">
        <f t="shared" si="36"/>
        <v>0</v>
      </c>
      <c r="AU161" s="97">
        <f t="shared" si="37"/>
        <v>0</v>
      </c>
      <c r="AV161" s="113"/>
      <c r="AW161" s="46"/>
      <c r="AX161" s="46"/>
      <c r="AY161" s="97">
        <f t="shared" si="38"/>
        <v>0</v>
      </c>
      <c r="BC161" s="56" t="str">
        <f t="shared" si="39"/>
        <v/>
      </c>
      <c r="BD161" s="45">
        <f>IF(Q161&gt;'Costes máximos'!$D$22,'Costes máximos'!$D$22,Q161)</f>
        <v>0</v>
      </c>
      <c r="BE161" s="45">
        <f>IF(R161&gt;'Costes máximos'!$D$22,'Costes máximos'!$D$22,R161)</f>
        <v>0</v>
      </c>
      <c r="BF161" s="45">
        <f>IF(S161&gt;'Costes máximos'!$D$22,'Costes máximos'!$D$22,S161)</f>
        <v>0</v>
      </c>
      <c r="BG161" s="45">
        <f>IF(T161&gt;'Costes máximos'!$D$22,'Costes máximos'!$D$22,T161)</f>
        <v>0</v>
      </c>
      <c r="BH161" s="45">
        <f>IF(U161&gt;'Costes máximos'!$D$22,'Costes máximos'!$D$22,U161)</f>
        <v>0</v>
      </c>
    </row>
    <row r="162" spans="2:60" outlineLevel="1" x14ac:dyDescent="0.25">
      <c r="B162" s="63"/>
      <c r="C162" s="64"/>
      <c r="D162" s="64"/>
      <c r="E162" s="64"/>
      <c r="F162" s="95">
        <f>IFERROR(INDEX('1. Paquetes y Tareas'!$F$16:$F$84,MATCH(BC162,'1. Paquetes y Tareas'!$E$16:$E$84,0)),0)</f>
        <v>0</v>
      </c>
      <c r="G162" s="50"/>
      <c r="H162" s="96">
        <f>IF($C$48="Investigación industrial",IFERROR(INDEX('3. Gasto Total '!$G$25:$G$43,MATCH(G162,'3. Gasto Total '!$B$25:$B$43,0)),""),IFERROR(INDEX('3. Gasto Total '!$H$25:$H$43,MATCH(G162,'3. Gasto Total '!$B$25:$B$43,0)),))</f>
        <v>0</v>
      </c>
      <c r="I162" s="40"/>
      <c r="J162" s="40"/>
      <c r="K162" s="40"/>
      <c r="L162" s="40"/>
      <c r="M162" s="40"/>
      <c r="N162" s="40"/>
      <c r="O162" s="40"/>
      <c r="P162" s="95">
        <f t="shared" si="27"/>
        <v>0</v>
      </c>
      <c r="Q162" s="43"/>
      <c r="R162" s="43"/>
      <c r="S162" s="43"/>
      <c r="T162" s="44"/>
      <c r="U162" s="44"/>
      <c r="V162" s="97">
        <f t="shared" si="28"/>
        <v>0</v>
      </c>
      <c r="W162" s="97">
        <f t="shared" si="29"/>
        <v>0</v>
      </c>
      <c r="X162" s="97">
        <f t="shared" si="30"/>
        <v>0</v>
      </c>
      <c r="Y162" s="113"/>
      <c r="Z162" s="44"/>
      <c r="AA162" s="53"/>
      <c r="AB162" s="53"/>
      <c r="AC162" s="97">
        <f t="shared" si="31"/>
        <v>0</v>
      </c>
      <c r="AD162" s="113"/>
      <c r="AE162" s="46"/>
      <c r="AF162" s="46"/>
      <c r="AG162" s="46"/>
      <c r="AH162" s="97">
        <f t="shared" si="32"/>
        <v>0</v>
      </c>
      <c r="AI162" s="113"/>
      <c r="AJ162" s="46"/>
      <c r="AK162" s="54"/>
      <c r="AL162" s="53"/>
      <c r="AM162" s="97">
        <f t="shared" si="33"/>
        <v>0</v>
      </c>
      <c r="AN162" s="113"/>
      <c r="AO162" s="46"/>
      <c r="AP162" s="54"/>
      <c r="AQ162" s="53"/>
      <c r="AR162" s="97">
        <f t="shared" si="34"/>
        <v>0</v>
      </c>
      <c r="AS162" s="97">
        <f t="shared" si="35"/>
        <v>0</v>
      </c>
      <c r="AT162" s="97">
        <f t="shared" si="36"/>
        <v>0</v>
      </c>
      <c r="AU162" s="97">
        <f t="shared" si="37"/>
        <v>0</v>
      </c>
      <c r="AV162" s="113"/>
      <c r="AW162" s="46"/>
      <c r="AX162" s="46"/>
      <c r="AY162" s="97">
        <f t="shared" si="38"/>
        <v>0</v>
      </c>
      <c r="BC162" s="56" t="str">
        <f t="shared" si="39"/>
        <v/>
      </c>
      <c r="BD162" s="45">
        <f>IF(Q162&gt;'Costes máximos'!$D$22,'Costes máximos'!$D$22,Q162)</f>
        <v>0</v>
      </c>
      <c r="BE162" s="45">
        <f>IF(R162&gt;'Costes máximos'!$D$22,'Costes máximos'!$D$22,R162)</f>
        <v>0</v>
      </c>
      <c r="BF162" s="45">
        <f>IF(S162&gt;'Costes máximos'!$D$22,'Costes máximos'!$D$22,S162)</f>
        <v>0</v>
      </c>
      <c r="BG162" s="45">
        <f>IF(T162&gt;'Costes máximos'!$D$22,'Costes máximos'!$D$22,T162)</f>
        <v>0</v>
      </c>
      <c r="BH162" s="45">
        <f>IF(U162&gt;'Costes máximos'!$D$22,'Costes máximos'!$D$22,U162)</f>
        <v>0</v>
      </c>
    </row>
    <row r="163" spans="2:60" outlineLevel="1" x14ac:dyDescent="0.25">
      <c r="B163" s="63"/>
      <c r="C163" s="64"/>
      <c r="D163" s="64"/>
      <c r="E163" s="64"/>
      <c r="F163" s="95">
        <f>IFERROR(INDEX('1. Paquetes y Tareas'!$F$16:$F$84,MATCH(BC163,'1. Paquetes y Tareas'!$E$16:$E$84,0)),0)</f>
        <v>0</v>
      </c>
      <c r="G163" s="50"/>
      <c r="H163" s="96">
        <f>IF($C$48="Investigación industrial",IFERROR(INDEX('3. Gasto Total '!$G$25:$G$43,MATCH(G163,'3. Gasto Total '!$B$25:$B$43,0)),""),IFERROR(INDEX('3. Gasto Total '!$H$25:$H$43,MATCH(G163,'3. Gasto Total '!$B$25:$B$43,0)),))</f>
        <v>0</v>
      </c>
      <c r="I163" s="40"/>
      <c r="J163" s="40"/>
      <c r="K163" s="40"/>
      <c r="L163" s="40"/>
      <c r="M163" s="40"/>
      <c r="N163" s="40"/>
      <c r="O163" s="40"/>
      <c r="P163" s="95">
        <f t="shared" si="27"/>
        <v>0</v>
      </c>
      <c r="Q163" s="43"/>
      <c r="R163" s="43"/>
      <c r="S163" s="43"/>
      <c r="T163" s="44"/>
      <c r="U163" s="44"/>
      <c r="V163" s="97">
        <f t="shared" si="28"/>
        <v>0</v>
      </c>
      <c r="W163" s="97">
        <f t="shared" si="29"/>
        <v>0</v>
      </c>
      <c r="X163" s="97">
        <f t="shared" si="30"/>
        <v>0</v>
      </c>
      <c r="Y163" s="113"/>
      <c r="Z163" s="44"/>
      <c r="AA163" s="53"/>
      <c r="AB163" s="53"/>
      <c r="AC163" s="97">
        <f t="shared" si="31"/>
        <v>0</v>
      </c>
      <c r="AD163" s="113"/>
      <c r="AE163" s="46"/>
      <c r="AF163" s="46"/>
      <c r="AG163" s="46"/>
      <c r="AH163" s="97">
        <f t="shared" si="32"/>
        <v>0</v>
      </c>
      <c r="AI163" s="113"/>
      <c r="AJ163" s="46"/>
      <c r="AK163" s="54"/>
      <c r="AL163" s="53"/>
      <c r="AM163" s="97">
        <f t="shared" si="33"/>
        <v>0</v>
      </c>
      <c r="AN163" s="113"/>
      <c r="AO163" s="46"/>
      <c r="AP163" s="54"/>
      <c r="AQ163" s="53"/>
      <c r="AR163" s="97">
        <f t="shared" si="34"/>
        <v>0</v>
      </c>
      <c r="AS163" s="97">
        <f t="shared" si="35"/>
        <v>0</v>
      </c>
      <c r="AT163" s="97">
        <f t="shared" si="36"/>
        <v>0</v>
      </c>
      <c r="AU163" s="97">
        <f t="shared" si="37"/>
        <v>0</v>
      </c>
      <c r="AV163" s="113"/>
      <c r="AW163" s="46"/>
      <c r="AX163" s="46"/>
      <c r="AY163" s="97">
        <f t="shared" si="38"/>
        <v>0</v>
      </c>
      <c r="BC163" s="56" t="str">
        <f t="shared" si="39"/>
        <v/>
      </c>
      <c r="BD163" s="45">
        <f>IF(Q163&gt;'Costes máximos'!$D$22,'Costes máximos'!$D$22,Q163)</f>
        <v>0</v>
      </c>
      <c r="BE163" s="45">
        <f>IF(R163&gt;'Costes máximos'!$D$22,'Costes máximos'!$D$22,R163)</f>
        <v>0</v>
      </c>
      <c r="BF163" s="45">
        <f>IF(S163&gt;'Costes máximos'!$D$22,'Costes máximos'!$D$22,S163)</f>
        <v>0</v>
      </c>
      <c r="BG163" s="45">
        <f>IF(T163&gt;'Costes máximos'!$D$22,'Costes máximos'!$D$22,T163)</f>
        <v>0</v>
      </c>
      <c r="BH163" s="45">
        <f>IF(U163&gt;'Costes máximos'!$D$22,'Costes máximos'!$D$22,U163)</f>
        <v>0</v>
      </c>
    </row>
    <row r="164" spans="2:60" outlineLevel="1" x14ac:dyDescent="0.25">
      <c r="B164" s="63"/>
      <c r="C164" s="64"/>
      <c r="D164" s="64"/>
      <c r="E164" s="64"/>
      <c r="F164" s="95">
        <f>IFERROR(INDEX('1. Paquetes y Tareas'!$F$16:$F$84,MATCH(BC164,'1. Paquetes y Tareas'!$E$16:$E$84,0)),0)</f>
        <v>0</v>
      </c>
      <c r="G164" s="50"/>
      <c r="H164" s="96">
        <f>IF($C$48="Investigación industrial",IFERROR(INDEX('3. Gasto Total '!$G$25:$G$43,MATCH(G164,'3. Gasto Total '!$B$25:$B$43,0)),""),IFERROR(INDEX('3. Gasto Total '!$H$25:$H$43,MATCH(G164,'3. Gasto Total '!$B$25:$B$43,0)),))</f>
        <v>0</v>
      </c>
      <c r="I164" s="40"/>
      <c r="J164" s="40"/>
      <c r="K164" s="40"/>
      <c r="L164" s="40"/>
      <c r="M164" s="40"/>
      <c r="N164" s="40"/>
      <c r="O164" s="40"/>
      <c r="P164" s="95">
        <f t="shared" si="27"/>
        <v>0</v>
      </c>
      <c r="Q164" s="43"/>
      <c r="R164" s="43"/>
      <c r="S164" s="43"/>
      <c r="T164" s="44"/>
      <c r="U164" s="44"/>
      <c r="V164" s="97">
        <f t="shared" si="28"/>
        <v>0</v>
      </c>
      <c r="W164" s="97">
        <f t="shared" si="29"/>
        <v>0</v>
      </c>
      <c r="X164" s="97">
        <f t="shared" si="30"/>
        <v>0</v>
      </c>
      <c r="Y164" s="113"/>
      <c r="Z164" s="44"/>
      <c r="AA164" s="53"/>
      <c r="AB164" s="53"/>
      <c r="AC164" s="97">
        <f t="shared" si="31"/>
        <v>0</v>
      </c>
      <c r="AD164" s="113"/>
      <c r="AE164" s="46"/>
      <c r="AF164" s="46"/>
      <c r="AG164" s="46"/>
      <c r="AH164" s="97">
        <f t="shared" si="32"/>
        <v>0</v>
      </c>
      <c r="AI164" s="113"/>
      <c r="AJ164" s="46"/>
      <c r="AK164" s="54"/>
      <c r="AL164" s="53"/>
      <c r="AM164" s="97">
        <f t="shared" si="33"/>
        <v>0</v>
      </c>
      <c r="AN164" s="113"/>
      <c r="AO164" s="46"/>
      <c r="AP164" s="54"/>
      <c r="AQ164" s="53"/>
      <c r="AR164" s="97">
        <f t="shared" si="34"/>
        <v>0</v>
      </c>
      <c r="AS164" s="97">
        <f t="shared" si="35"/>
        <v>0</v>
      </c>
      <c r="AT164" s="97">
        <f t="shared" si="36"/>
        <v>0</v>
      </c>
      <c r="AU164" s="97">
        <f t="shared" si="37"/>
        <v>0</v>
      </c>
      <c r="AV164" s="113"/>
      <c r="AW164" s="46"/>
      <c r="AX164" s="46"/>
      <c r="AY164" s="97">
        <f t="shared" si="38"/>
        <v>0</v>
      </c>
      <c r="BC164" s="56" t="str">
        <f t="shared" si="39"/>
        <v/>
      </c>
      <c r="BD164" s="45">
        <f>IF(Q164&gt;'Costes máximos'!$D$22,'Costes máximos'!$D$22,Q164)</f>
        <v>0</v>
      </c>
      <c r="BE164" s="45">
        <f>IF(R164&gt;'Costes máximos'!$D$22,'Costes máximos'!$D$22,R164)</f>
        <v>0</v>
      </c>
      <c r="BF164" s="45">
        <f>IF(S164&gt;'Costes máximos'!$D$22,'Costes máximos'!$D$22,S164)</f>
        <v>0</v>
      </c>
      <c r="BG164" s="45">
        <f>IF(T164&gt;'Costes máximos'!$D$22,'Costes máximos'!$D$22,T164)</f>
        <v>0</v>
      </c>
      <c r="BH164" s="45">
        <f>IF(U164&gt;'Costes máximos'!$D$22,'Costes máximos'!$D$22,U164)</f>
        <v>0</v>
      </c>
    </row>
    <row r="165" spans="2:60" outlineLevel="1" x14ac:dyDescent="0.25">
      <c r="B165" s="63"/>
      <c r="C165" s="64"/>
      <c r="D165" s="64"/>
      <c r="E165" s="64"/>
      <c r="F165" s="95">
        <f>IFERROR(INDEX('1. Paquetes y Tareas'!$F$16:$F$84,MATCH(BC165,'1. Paquetes y Tareas'!$E$16:$E$84,0)),0)</f>
        <v>0</v>
      </c>
      <c r="G165" s="50"/>
      <c r="H165" s="96">
        <f>IF($C$48="Investigación industrial",IFERROR(INDEX('3. Gasto Total '!$G$25:$G$43,MATCH(G165,'3. Gasto Total '!$B$25:$B$43,0)),""),IFERROR(INDEX('3. Gasto Total '!$H$25:$H$43,MATCH(G165,'3. Gasto Total '!$B$25:$B$43,0)),))</f>
        <v>0</v>
      </c>
      <c r="I165" s="40"/>
      <c r="J165" s="40"/>
      <c r="K165" s="40"/>
      <c r="L165" s="40"/>
      <c r="M165" s="40"/>
      <c r="N165" s="40"/>
      <c r="O165" s="40"/>
      <c r="P165" s="95">
        <f t="shared" si="27"/>
        <v>0</v>
      </c>
      <c r="Q165" s="43"/>
      <c r="R165" s="43"/>
      <c r="S165" s="43"/>
      <c r="T165" s="44"/>
      <c r="U165" s="44"/>
      <c r="V165" s="97">
        <f t="shared" si="28"/>
        <v>0</v>
      </c>
      <c r="W165" s="97">
        <f t="shared" si="29"/>
        <v>0</v>
      </c>
      <c r="X165" s="97">
        <f t="shared" si="30"/>
        <v>0</v>
      </c>
      <c r="Y165" s="113"/>
      <c r="Z165" s="44"/>
      <c r="AA165" s="53"/>
      <c r="AB165" s="53"/>
      <c r="AC165" s="97">
        <f t="shared" si="31"/>
        <v>0</v>
      </c>
      <c r="AD165" s="113"/>
      <c r="AE165" s="46"/>
      <c r="AF165" s="46"/>
      <c r="AG165" s="46"/>
      <c r="AH165" s="97">
        <f t="shared" si="32"/>
        <v>0</v>
      </c>
      <c r="AI165" s="113"/>
      <c r="AJ165" s="46"/>
      <c r="AK165" s="54"/>
      <c r="AL165" s="53"/>
      <c r="AM165" s="97">
        <f t="shared" si="33"/>
        <v>0</v>
      </c>
      <c r="AN165" s="113"/>
      <c r="AO165" s="46"/>
      <c r="AP165" s="54"/>
      <c r="AQ165" s="53"/>
      <c r="AR165" s="97">
        <f t="shared" si="34"/>
        <v>0</v>
      </c>
      <c r="AS165" s="97">
        <f t="shared" si="35"/>
        <v>0</v>
      </c>
      <c r="AT165" s="97">
        <f t="shared" si="36"/>
        <v>0</v>
      </c>
      <c r="AU165" s="97">
        <f t="shared" si="37"/>
        <v>0</v>
      </c>
      <c r="AV165" s="113"/>
      <c r="AW165" s="46"/>
      <c r="AX165" s="46"/>
      <c r="AY165" s="97">
        <f t="shared" si="38"/>
        <v>0</v>
      </c>
      <c r="BC165" s="56" t="str">
        <f t="shared" si="39"/>
        <v/>
      </c>
      <c r="BD165" s="45">
        <f>IF(Q165&gt;'Costes máximos'!$D$22,'Costes máximos'!$D$22,Q165)</f>
        <v>0</v>
      </c>
      <c r="BE165" s="45">
        <f>IF(R165&gt;'Costes máximos'!$D$22,'Costes máximos'!$D$22,R165)</f>
        <v>0</v>
      </c>
      <c r="BF165" s="45">
        <f>IF(S165&gt;'Costes máximos'!$D$22,'Costes máximos'!$D$22,S165)</f>
        <v>0</v>
      </c>
      <c r="BG165" s="45">
        <f>IF(T165&gt;'Costes máximos'!$D$22,'Costes máximos'!$D$22,T165)</f>
        <v>0</v>
      </c>
      <c r="BH165" s="45">
        <f>IF(U165&gt;'Costes máximos'!$D$22,'Costes máximos'!$D$22,U165)</f>
        <v>0</v>
      </c>
    </row>
    <row r="166" spans="2:60" outlineLevel="1" x14ac:dyDescent="0.25">
      <c r="B166" s="63"/>
      <c r="C166" s="64"/>
      <c r="D166" s="64"/>
      <c r="E166" s="64"/>
      <c r="F166" s="95">
        <f>IFERROR(INDEX('1. Paquetes y Tareas'!$F$16:$F$84,MATCH(BC166,'1. Paquetes y Tareas'!$E$16:$E$84,0)),0)</f>
        <v>0</v>
      </c>
      <c r="G166" s="50"/>
      <c r="H166" s="96">
        <f>IF($C$48="Investigación industrial",IFERROR(INDEX('3. Gasto Total '!$G$25:$G$43,MATCH(G166,'3. Gasto Total '!$B$25:$B$43,0)),""),IFERROR(INDEX('3. Gasto Total '!$H$25:$H$43,MATCH(G166,'3. Gasto Total '!$B$25:$B$43,0)),))</f>
        <v>0</v>
      </c>
      <c r="I166" s="40"/>
      <c r="J166" s="40"/>
      <c r="K166" s="40"/>
      <c r="L166" s="40"/>
      <c r="M166" s="40"/>
      <c r="N166" s="40"/>
      <c r="O166" s="40"/>
      <c r="P166" s="95">
        <f t="shared" si="27"/>
        <v>0</v>
      </c>
      <c r="Q166" s="43"/>
      <c r="R166" s="43"/>
      <c r="S166" s="43"/>
      <c r="T166" s="44"/>
      <c r="U166" s="44"/>
      <c r="V166" s="97">
        <f t="shared" si="28"/>
        <v>0</v>
      </c>
      <c r="W166" s="97">
        <f t="shared" si="29"/>
        <v>0</v>
      </c>
      <c r="X166" s="97">
        <f t="shared" si="30"/>
        <v>0</v>
      </c>
      <c r="Y166" s="113"/>
      <c r="Z166" s="44"/>
      <c r="AA166" s="53"/>
      <c r="AB166" s="53"/>
      <c r="AC166" s="97">
        <f t="shared" si="31"/>
        <v>0</v>
      </c>
      <c r="AD166" s="113"/>
      <c r="AE166" s="46"/>
      <c r="AF166" s="46"/>
      <c r="AG166" s="46"/>
      <c r="AH166" s="97">
        <f t="shared" si="32"/>
        <v>0</v>
      </c>
      <c r="AI166" s="113"/>
      <c r="AJ166" s="46"/>
      <c r="AK166" s="54"/>
      <c r="AL166" s="53"/>
      <c r="AM166" s="97">
        <f t="shared" si="33"/>
        <v>0</v>
      </c>
      <c r="AN166" s="113"/>
      <c r="AO166" s="46"/>
      <c r="AP166" s="54"/>
      <c r="AQ166" s="53"/>
      <c r="AR166" s="97">
        <f t="shared" si="34"/>
        <v>0</v>
      </c>
      <c r="AS166" s="97">
        <f t="shared" si="35"/>
        <v>0</v>
      </c>
      <c r="AT166" s="97">
        <f t="shared" si="36"/>
        <v>0</v>
      </c>
      <c r="AU166" s="97">
        <f t="shared" si="37"/>
        <v>0</v>
      </c>
      <c r="AV166" s="113"/>
      <c r="AW166" s="46"/>
      <c r="AX166" s="46"/>
      <c r="AY166" s="97">
        <f t="shared" si="38"/>
        <v>0</v>
      </c>
      <c r="BC166" s="56" t="str">
        <f t="shared" si="39"/>
        <v/>
      </c>
      <c r="BD166" s="45">
        <f>IF(Q166&gt;'Costes máximos'!$D$22,'Costes máximos'!$D$22,Q166)</f>
        <v>0</v>
      </c>
      <c r="BE166" s="45">
        <f>IF(R166&gt;'Costes máximos'!$D$22,'Costes máximos'!$D$22,R166)</f>
        <v>0</v>
      </c>
      <c r="BF166" s="45">
        <f>IF(S166&gt;'Costes máximos'!$D$22,'Costes máximos'!$D$22,S166)</f>
        <v>0</v>
      </c>
      <c r="BG166" s="45">
        <f>IF(T166&gt;'Costes máximos'!$D$22,'Costes máximos'!$D$22,T166)</f>
        <v>0</v>
      </c>
      <c r="BH166" s="45">
        <f>IF(U166&gt;'Costes máximos'!$D$22,'Costes máximos'!$D$22,U166)</f>
        <v>0</v>
      </c>
    </row>
    <row r="167" spans="2:60" outlineLevel="1" x14ac:dyDescent="0.25">
      <c r="B167" s="63"/>
      <c r="C167" s="64"/>
      <c r="D167" s="64"/>
      <c r="E167" s="64"/>
      <c r="F167" s="95">
        <f>IFERROR(INDEX('1. Paquetes y Tareas'!$F$16:$F$84,MATCH(BC167,'1. Paquetes y Tareas'!$E$16:$E$84,0)),0)</f>
        <v>0</v>
      </c>
      <c r="G167" s="50"/>
      <c r="H167" s="96">
        <f>IF($C$48="Investigación industrial",IFERROR(INDEX('3. Gasto Total '!$G$25:$G$43,MATCH(G167,'3. Gasto Total '!$B$25:$B$43,0)),""),IFERROR(INDEX('3. Gasto Total '!$H$25:$H$43,MATCH(G167,'3. Gasto Total '!$B$25:$B$43,0)),))</f>
        <v>0</v>
      </c>
      <c r="I167" s="40"/>
      <c r="J167" s="40"/>
      <c r="K167" s="40"/>
      <c r="L167" s="40"/>
      <c r="M167" s="40"/>
      <c r="N167" s="40"/>
      <c r="O167" s="40"/>
      <c r="P167" s="95">
        <f t="shared" si="27"/>
        <v>0</v>
      </c>
      <c r="Q167" s="43"/>
      <c r="R167" s="43"/>
      <c r="S167" s="43"/>
      <c r="T167" s="44"/>
      <c r="U167" s="44"/>
      <c r="V167" s="97">
        <f t="shared" si="28"/>
        <v>0</v>
      </c>
      <c r="W167" s="97">
        <f t="shared" si="29"/>
        <v>0</v>
      </c>
      <c r="X167" s="97">
        <f t="shared" si="30"/>
        <v>0</v>
      </c>
      <c r="Y167" s="113"/>
      <c r="Z167" s="44"/>
      <c r="AA167" s="53"/>
      <c r="AB167" s="53"/>
      <c r="AC167" s="97">
        <f t="shared" si="31"/>
        <v>0</v>
      </c>
      <c r="AD167" s="113"/>
      <c r="AE167" s="46"/>
      <c r="AF167" s="46"/>
      <c r="AG167" s="46"/>
      <c r="AH167" s="97">
        <f t="shared" si="32"/>
        <v>0</v>
      </c>
      <c r="AI167" s="113"/>
      <c r="AJ167" s="46"/>
      <c r="AK167" s="54"/>
      <c r="AL167" s="53"/>
      <c r="AM167" s="97">
        <f t="shared" si="33"/>
        <v>0</v>
      </c>
      <c r="AN167" s="113"/>
      <c r="AO167" s="46"/>
      <c r="AP167" s="54"/>
      <c r="AQ167" s="53"/>
      <c r="AR167" s="97">
        <f t="shared" si="34"/>
        <v>0</v>
      </c>
      <c r="AS167" s="97">
        <f t="shared" si="35"/>
        <v>0</v>
      </c>
      <c r="AT167" s="97">
        <f t="shared" si="36"/>
        <v>0</v>
      </c>
      <c r="AU167" s="97">
        <f t="shared" si="37"/>
        <v>0</v>
      </c>
      <c r="AV167" s="113"/>
      <c r="AW167" s="46"/>
      <c r="AX167" s="46"/>
      <c r="AY167" s="97">
        <f t="shared" si="38"/>
        <v>0</v>
      </c>
      <c r="BC167" s="56" t="str">
        <f t="shared" si="39"/>
        <v/>
      </c>
      <c r="BD167" s="45">
        <f>IF(Q167&gt;'Costes máximos'!$D$22,'Costes máximos'!$D$22,Q167)</f>
        <v>0</v>
      </c>
      <c r="BE167" s="45">
        <f>IF(R167&gt;'Costes máximos'!$D$22,'Costes máximos'!$D$22,R167)</f>
        <v>0</v>
      </c>
      <c r="BF167" s="45">
        <f>IF(S167&gt;'Costes máximos'!$D$22,'Costes máximos'!$D$22,S167)</f>
        <v>0</v>
      </c>
      <c r="BG167" s="45">
        <f>IF(T167&gt;'Costes máximos'!$D$22,'Costes máximos'!$D$22,T167)</f>
        <v>0</v>
      </c>
      <c r="BH167" s="45">
        <f>IF(U167&gt;'Costes máximos'!$D$22,'Costes máximos'!$D$22,U167)</f>
        <v>0</v>
      </c>
    </row>
    <row r="168" spans="2:60" outlineLevel="1" x14ac:dyDescent="0.25">
      <c r="B168" s="63"/>
      <c r="C168" s="64"/>
      <c r="D168" s="64"/>
      <c r="E168" s="64"/>
      <c r="F168" s="95">
        <f>IFERROR(INDEX('1. Paquetes y Tareas'!$F$16:$F$84,MATCH(BC168,'1. Paquetes y Tareas'!$E$16:$E$84,0)),0)</f>
        <v>0</v>
      </c>
      <c r="G168" s="50"/>
      <c r="H168" s="96">
        <f>IF($C$48="Investigación industrial",IFERROR(INDEX('3. Gasto Total '!$G$25:$G$43,MATCH(G168,'3. Gasto Total '!$B$25:$B$43,0)),""),IFERROR(INDEX('3. Gasto Total '!$H$25:$H$43,MATCH(G168,'3. Gasto Total '!$B$25:$B$43,0)),))</f>
        <v>0</v>
      </c>
      <c r="I168" s="40"/>
      <c r="J168" s="40"/>
      <c r="K168" s="40"/>
      <c r="L168" s="40"/>
      <c r="M168" s="40"/>
      <c r="N168" s="40"/>
      <c r="O168" s="40"/>
      <c r="P168" s="95">
        <f t="shared" si="27"/>
        <v>0</v>
      </c>
      <c r="Q168" s="43"/>
      <c r="R168" s="43"/>
      <c r="S168" s="43"/>
      <c r="T168" s="44"/>
      <c r="U168" s="44"/>
      <c r="V168" s="97">
        <f t="shared" si="28"/>
        <v>0</v>
      </c>
      <c r="W168" s="97">
        <f t="shared" si="29"/>
        <v>0</v>
      </c>
      <c r="X168" s="97">
        <f t="shared" si="30"/>
        <v>0</v>
      </c>
      <c r="Y168" s="113"/>
      <c r="Z168" s="44"/>
      <c r="AA168" s="53"/>
      <c r="AB168" s="53"/>
      <c r="AC168" s="97">
        <f t="shared" si="31"/>
        <v>0</v>
      </c>
      <c r="AD168" s="113"/>
      <c r="AE168" s="46"/>
      <c r="AF168" s="46"/>
      <c r="AG168" s="46"/>
      <c r="AH168" s="97">
        <f t="shared" si="32"/>
        <v>0</v>
      </c>
      <c r="AI168" s="113"/>
      <c r="AJ168" s="46"/>
      <c r="AK168" s="54"/>
      <c r="AL168" s="53"/>
      <c r="AM168" s="97">
        <f t="shared" si="33"/>
        <v>0</v>
      </c>
      <c r="AN168" s="113"/>
      <c r="AO168" s="46"/>
      <c r="AP168" s="54"/>
      <c r="AQ168" s="53"/>
      <c r="AR168" s="97">
        <f t="shared" si="34"/>
        <v>0</v>
      </c>
      <c r="AS168" s="97">
        <f t="shared" si="35"/>
        <v>0</v>
      </c>
      <c r="AT168" s="97">
        <f t="shared" si="36"/>
        <v>0</v>
      </c>
      <c r="AU168" s="97">
        <f t="shared" si="37"/>
        <v>0</v>
      </c>
      <c r="AV168" s="113"/>
      <c r="AW168" s="46"/>
      <c r="AX168" s="46"/>
      <c r="AY168" s="97">
        <f t="shared" si="38"/>
        <v>0</v>
      </c>
      <c r="BC168" s="56" t="str">
        <f t="shared" si="39"/>
        <v/>
      </c>
      <c r="BD168" s="45">
        <f>IF(Q168&gt;'Costes máximos'!$D$22,'Costes máximos'!$D$22,Q168)</f>
        <v>0</v>
      </c>
      <c r="BE168" s="45">
        <f>IF(R168&gt;'Costes máximos'!$D$22,'Costes máximos'!$D$22,R168)</f>
        <v>0</v>
      </c>
      <c r="BF168" s="45">
        <f>IF(S168&gt;'Costes máximos'!$D$22,'Costes máximos'!$D$22,S168)</f>
        <v>0</v>
      </c>
      <c r="BG168" s="45">
        <f>IF(T168&gt;'Costes máximos'!$D$22,'Costes máximos'!$D$22,T168)</f>
        <v>0</v>
      </c>
      <c r="BH168" s="45">
        <f>IF(U168&gt;'Costes máximos'!$D$22,'Costes máximos'!$D$22,U168)</f>
        <v>0</v>
      </c>
    </row>
    <row r="169" spans="2:60" outlineLevel="1" x14ac:dyDescent="0.25">
      <c r="B169" s="63"/>
      <c r="C169" s="64"/>
      <c r="D169" s="64"/>
      <c r="E169" s="64"/>
      <c r="F169" s="95">
        <f>IFERROR(INDEX('1. Paquetes y Tareas'!$F$16:$F$84,MATCH(BC169,'1. Paquetes y Tareas'!$E$16:$E$84,0)),0)</f>
        <v>0</v>
      </c>
      <c r="G169" s="50"/>
      <c r="H169" s="96">
        <f>IF($C$48="Investigación industrial",IFERROR(INDEX('3. Gasto Total '!$G$25:$G$43,MATCH(G169,'3. Gasto Total '!$B$25:$B$43,0)),""),IFERROR(INDEX('3. Gasto Total '!$H$25:$H$43,MATCH(G169,'3. Gasto Total '!$B$25:$B$43,0)),))</f>
        <v>0</v>
      </c>
      <c r="I169" s="40"/>
      <c r="J169" s="40"/>
      <c r="K169" s="40"/>
      <c r="L169" s="40"/>
      <c r="M169" s="40"/>
      <c r="N169" s="40"/>
      <c r="O169" s="40"/>
      <c r="P169" s="95">
        <f t="shared" si="27"/>
        <v>0</v>
      </c>
      <c r="Q169" s="43"/>
      <c r="R169" s="43"/>
      <c r="S169" s="43"/>
      <c r="T169" s="44"/>
      <c r="U169" s="44"/>
      <c r="V169" s="97">
        <f t="shared" si="28"/>
        <v>0</v>
      </c>
      <c r="W169" s="97">
        <f t="shared" si="29"/>
        <v>0</v>
      </c>
      <c r="X169" s="97">
        <f t="shared" si="30"/>
        <v>0</v>
      </c>
      <c r="Y169" s="113"/>
      <c r="Z169" s="44"/>
      <c r="AA169" s="53"/>
      <c r="AB169" s="53"/>
      <c r="AC169" s="97">
        <f t="shared" si="31"/>
        <v>0</v>
      </c>
      <c r="AD169" s="113"/>
      <c r="AE169" s="46"/>
      <c r="AF169" s="46"/>
      <c r="AG169" s="46"/>
      <c r="AH169" s="97">
        <f t="shared" si="32"/>
        <v>0</v>
      </c>
      <c r="AI169" s="113"/>
      <c r="AJ169" s="46"/>
      <c r="AK169" s="54"/>
      <c r="AL169" s="53"/>
      <c r="AM169" s="97">
        <f t="shared" si="33"/>
        <v>0</v>
      </c>
      <c r="AN169" s="113"/>
      <c r="AO169" s="46"/>
      <c r="AP169" s="54"/>
      <c r="AQ169" s="53"/>
      <c r="AR169" s="97">
        <f t="shared" si="34"/>
        <v>0</v>
      </c>
      <c r="AS169" s="97">
        <f t="shared" si="35"/>
        <v>0</v>
      </c>
      <c r="AT169" s="97">
        <f t="shared" si="36"/>
        <v>0</v>
      </c>
      <c r="AU169" s="97">
        <f t="shared" si="37"/>
        <v>0</v>
      </c>
      <c r="AV169" s="113"/>
      <c r="AW169" s="46"/>
      <c r="AX169" s="46"/>
      <c r="AY169" s="97">
        <f t="shared" si="38"/>
        <v>0</v>
      </c>
      <c r="BC169" s="56" t="str">
        <f t="shared" si="39"/>
        <v/>
      </c>
      <c r="BD169" s="45">
        <f>IF(Q169&gt;'Costes máximos'!$D$22,'Costes máximos'!$D$22,Q169)</f>
        <v>0</v>
      </c>
      <c r="BE169" s="45">
        <f>IF(R169&gt;'Costes máximos'!$D$22,'Costes máximos'!$D$22,R169)</f>
        <v>0</v>
      </c>
      <c r="BF169" s="45">
        <f>IF(S169&gt;'Costes máximos'!$D$22,'Costes máximos'!$D$22,S169)</f>
        <v>0</v>
      </c>
      <c r="BG169" s="45">
        <f>IF(T169&gt;'Costes máximos'!$D$22,'Costes máximos'!$D$22,T169)</f>
        <v>0</v>
      </c>
      <c r="BH169" s="45">
        <f>IF(U169&gt;'Costes máximos'!$D$22,'Costes máximos'!$D$22,U169)</f>
        <v>0</v>
      </c>
    </row>
    <row r="170" spans="2:60" outlineLevel="1" x14ac:dyDescent="0.25">
      <c r="B170" s="63"/>
      <c r="C170" s="64"/>
      <c r="D170" s="64"/>
      <c r="E170" s="64"/>
      <c r="F170" s="95">
        <f>IFERROR(INDEX('1. Paquetes y Tareas'!$F$16:$F$84,MATCH(BC170,'1. Paquetes y Tareas'!$E$16:$E$84,0)),0)</f>
        <v>0</v>
      </c>
      <c r="G170" s="50"/>
      <c r="H170" s="96">
        <f>IF($C$48="Investigación industrial",IFERROR(INDEX('3. Gasto Total '!$G$25:$G$43,MATCH(G170,'3. Gasto Total '!$B$25:$B$43,0)),""),IFERROR(INDEX('3. Gasto Total '!$H$25:$H$43,MATCH(G170,'3. Gasto Total '!$B$25:$B$43,0)),))</f>
        <v>0</v>
      </c>
      <c r="I170" s="40"/>
      <c r="J170" s="40"/>
      <c r="K170" s="40"/>
      <c r="L170" s="40"/>
      <c r="M170" s="40"/>
      <c r="N170" s="40"/>
      <c r="O170" s="40"/>
      <c r="P170" s="95">
        <f t="shared" si="27"/>
        <v>0</v>
      </c>
      <c r="Q170" s="43"/>
      <c r="R170" s="43"/>
      <c r="S170" s="43"/>
      <c r="T170" s="44"/>
      <c r="U170" s="44"/>
      <c r="V170" s="97">
        <f t="shared" si="28"/>
        <v>0</v>
      </c>
      <c r="W170" s="97">
        <f t="shared" si="29"/>
        <v>0</v>
      </c>
      <c r="X170" s="97">
        <f t="shared" si="30"/>
        <v>0</v>
      </c>
      <c r="Y170" s="113"/>
      <c r="Z170" s="44"/>
      <c r="AA170" s="53"/>
      <c r="AB170" s="53"/>
      <c r="AC170" s="97">
        <f t="shared" si="31"/>
        <v>0</v>
      </c>
      <c r="AD170" s="113"/>
      <c r="AE170" s="46"/>
      <c r="AF170" s="46"/>
      <c r="AG170" s="46"/>
      <c r="AH170" s="97">
        <f t="shared" si="32"/>
        <v>0</v>
      </c>
      <c r="AI170" s="113"/>
      <c r="AJ170" s="46"/>
      <c r="AK170" s="54"/>
      <c r="AL170" s="53"/>
      <c r="AM170" s="97">
        <f t="shared" si="33"/>
        <v>0</v>
      </c>
      <c r="AN170" s="113"/>
      <c r="AO170" s="46"/>
      <c r="AP170" s="54"/>
      <c r="AQ170" s="53"/>
      <c r="AR170" s="97">
        <f t="shared" si="34"/>
        <v>0</v>
      </c>
      <c r="AS170" s="97">
        <f t="shared" si="35"/>
        <v>0</v>
      </c>
      <c r="AT170" s="97">
        <f t="shared" si="36"/>
        <v>0</v>
      </c>
      <c r="AU170" s="97">
        <f t="shared" si="37"/>
        <v>0</v>
      </c>
      <c r="AV170" s="113"/>
      <c r="AW170" s="46"/>
      <c r="AX170" s="46"/>
      <c r="AY170" s="97">
        <f t="shared" si="38"/>
        <v>0</v>
      </c>
      <c r="BC170" s="56" t="str">
        <f t="shared" si="39"/>
        <v/>
      </c>
      <c r="BD170" s="45">
        <f>IF(Q170&gt;'Costes máximos'!$D$22,'Costes máximos'!$D$22,Q170)</f>
        <v>0</v>
      </c>
      <c r="BE170" s="45">
        <f>IF(R170&gt;'Costes máximos'!$D$22,'Costes máximos'!$D$22,R170)</f>
        <v>0</v>
      </c>
      <c r="BF170" s="45">
        <f>IF(S170&gt;'Costes máximos'!$D$22,'Costes máximos'!$D$22,S170)</f>
        <v>0</v>
      </c>
      <c r="BG170" s="45">
        <f>IF(T170&gt;'Costes máximos'!$D$22,'Costes máximos'!$D$22,T170)</f>
        <v>0</v>
      </c>
      <c r="BH170" s="45">
        <f>IF(U170&gt;'Costes máximos'!$D$22,'Costes máximos'!$D$22,U170)</f>
        <v>0</v>
      </c>
    </row>
    <row r="171" spans="2:60" outlineLevel="1" x14ac:dyDescent="0.25">
      <c r="B171" s="63"/>
      <c r="C171" s="64"/>
      <c r="D171" s="64"/>
      <c r="E171" s="64"/>
      <c r="F171" s="95">
        <f>IFERROR(INDEX('1. Paquetes y Tareas'!$F$16:$F$84,MATCH(BC171,'1. Paquetes y Tareas'!$E$16:$E$84,0)),0)</f>
        <v>0</v>
      </c>
      <c r="G171" s="50"/>
      <c r="H171" s="96">
        <f>IF($C$48="Investigación industrial",IFERROR(INDEX('3. Gasto Total '!$G$25:$G$43,MATCH(G171,'3. Gasto Total '!$B$25:$B$43,0)),""),IFERROR(INDEX('3. Gasto Total '!$H$25:$H$43,MATCH(G171,'3. Gasto Total '!$B$25:$B$43,0)),))</f>
        <v>0</v>
      </c>
      <c r="I171" s="40"/>
      <c r="J171" s="40"/>
      <c r="K171" s="40"/>
      <c r="L171" s="40"/>
      <c r="M171" s="40"/>
      <c r="N171" s="40"/>
      <c r="O171" s="40"/>
      <c r="P171" s="95">
        <f t="shared" si="27"/>
        <v>0</v>
      </c>
      <c r="Q171" s="43"/>
      <c r="R171" s="43"/>
      <c r="S171" s="43"/>
      <c r="T171" s="44"/>
      <c r="U171" s="44"/>
      <c r="V171" s="97">
        <f t="shared" si="28"/>
        <v>0</v>
      </c>
      <c r="W171" s="97">
        <f t="shared" si="29"/>
        <v>0</v>
      </c>
      <c r="X171" s="97">
        <f t="shared" si="30"/>
        <v>0</v>
      </c>
      <c r="Y171" s="113"/>
      <c r="Z171" s="44"/>
      <c r="AA171" s="53"/>
      <c r="AB171" s="53"/>
      <c r="AC171" s="97">
        <f t="shared" si="31"/>
        <v>0</v>
      </c>
      <c r="AD171" s="113"/>
      <c r="AE171" s="46"/>
      <c r="AF171" s="46"/>
      <c r="AG171" s="46"/>
      <c r="AH171" s="97">
        <f t="shared" si="32"/>
        <v>0</v>
      </c>
      <c r="AI171" s="113"/>
      <c r="AJ171" s="46"/>
      <c r="AK171" s="54"/>
      <c r="AL171" s="53"/>
      <c r="AM171" s="97">
        <f t="shared" si="33"/>
        <v>0</v>
      </c>
      <c r="AN171" s="113"/>
      <c r="AO171" s="46"/>
      <c r="AP171" s="54"/>
      <c r="AQ171" s="53"/>
      <c r="AR171" s="97">
        <f t="shared" si="34"/>
        <v>0</v>
      </c>
      <c r="AS171" s="97">
        <f t="shared" si="35"/>
        <v>0</v>
      </c>
      <c r="AT171" s="97">
        <f t="shared" si="36"/>
        <v>0</v>
      </c>
      <c r="AU171" s="97">
        <f t="shared" si="37"/>
        <v>0</v>
      </c>
      <c r="AV171" s="113"/>
      <c r="AW171" s="46"/>
      <c r="AX171" s="46"/>
      <c r="AY171" s="97">
        <f t="shared" si="38"/>
        <v>0</v>
      </c>
      <c r="BC171" s="56" t="str">
        <f t="shared" si="39"/>
        <v/>
      </c>
      <c r="BD171" s="45">
        <f>IF(Q171&gt;'Costes máximos'!$D$22,'Costes máximos'!$D$22,Q171)</f>
        <v>0</v>
      </c>
      <c r="BE171" s="45">
        <f>IF(R171&gt;'Costes máximos'!$D$22,'Costes máximos'!$D$22,R171)</f>
        <v>0</v>
      </c>
      <c r="BF171" s="45">
        <f>IF(S171&gt;'Costes máximos'!$D$22,'Costes máximos'!$D$22,S171)</f>
        <v>0</v>
      </c>
      <c r="BG171" s="45">
        <f>IF(T171&gt;'Costes máximos'!$D$22,'Costes máximos'!$D$22,T171)</f>
        <v>0</v>
      </c>
      <c r="BH171" s="45">
        <f>IF(U171&gt;'Costes máximos'!$D$22,'Costes máximos'!$D$22,U171)</f>
        <v>0</v>
      </c>
    </row>
    <row r="172" spans="2:60" outlineLevel="1" x14ac:dyDescent="0.25">
      <c r="B172" s="63"/>
      <c r="C172" s="64"/>
      <c r="D172" s="64"/>
      <c r="E172" s="64"/>
      <c r="F172" s="95">
        <f>IFERROR(INDEX('1. Paquetes y Tareas'!$F$16:$F$84,MATCH(BC172,'1. Paquetes y Tareas'!$E$16:$E$84,0)),0)</f>
        <v>0</v>
      </c>
      <c r="G172" s="50"/>
      <c r="H172" s="96">
        <f>IF($C$48="Investigación industrial",IFERROR(INDEX('3. Gasto Total '!$G$25:$G$43,MATCH(G172,'3. Gasto Total '!$B$25:$B$43,0)),""),IFERROR(INDEX('3. Gasto Total '!$H$25:$H$43,MATCH(G172,'3. Gasto Total '!$B$25:$B$43,0)),))</f>
        <v>0</v>
      </c>
      <c r="I172" s="40"/>
      <c r="J172" s="40"/>
      <c r="K172" s="40"/>
      <c r="L172" s="40"/>
      <c r="M172" s="40"/>
      <c r="N172" s="40"/>
      <c r="O172" s="40"/>
      <c r="P172" s="95">
        <f t="shared" si="27"/>
        <v>0</v>
      </c>
      <c r="Q172" s="43"/>
      <c r="R172" s="43"/>
      <c r="S172" s="43"/>
      <c r="T172" s="44"/>
      <c r="U172" s="44"/>
      <c r="V172" s="97">
        <f t="shared" si="28"/>
        <v>0</v>
      </c>
      <c r="W172" s="97">
        <f t="shared" si="29"/>
        <v>0</v>
      </c>
      <c r="X172" s="97">
        <f t="shared" si="30"/>
        <v>0</v>
      </c>
      <c r="Y172" s="113"/>
      <c r="Z172" s="44"/>
      <c r="AA172" s="53"/>
      <c r="AB172" s="53"/>
      <c r="AC172" s="97">
        <f t="shared" si="31"/>
        <v>0</v>
      </c>
      <c r="AD172" s="113"/>
      <c r="AE172" s="46"/>
      <c r="AF172" s="46"/>
      <c r="AG172" s="46"/>
      <c r="AH172" s="97">
        <f t="shared" si="32"/>
        <v>0</v>
      </c>
      <c r="AI172" s="113"/>
      <c r="AJ172" s="46"/>
      <c r="AK172" s="54"/>
      <c r="AL172" s="53"/>
      <c r="AM172" s="97">
        <f t="shared" si="33"/>
        <v>0</v>
      </c>
      <c r="AN172" s="113"/>
      <c r="AO172" s="46"/>
      <c r="AP172" s="54"/>
      <c r="AQ172" s="53"/>
      <c r="AR172" s="97">
        <f t="shared" si="34"/>
        <v>0</v>
      </c>
      <c r="AS172" s="97">
        <f t="shared" si="35"/>
        <v>0</v>
      </c>
      <c r="AT172" s="97">
        <f t="shared" si="36"/>
        <v>0</v>
      </c>
      <c r="AU172" s="97">
        <f t="shared" si="37"/>
        <v>0</v>
      </c>
      <c r="AV172" s="113"/>
      <c r="AW172" s="46"/>
      <c r="AX172" s="46"/>
      <c r="AY172" s="97">
        <f t="shared" si="38"/>
        <v>0</v>
      </c>
      <c r="BC172" s="56" t="str">
        <f t="shared" si="39"/>
        <v/>
      </c>
      <c r="BD172" s="45">
        <f>IF(Q172&gt;'Costes máximos'!$D$22,'Costes máximos'!$D$22,Q172)</f>
        <v>0</v>
      </c>
      <c r="BE172" s="45">
        <f>IF(R172&gt;'Costes máximos'!$D$22,'Costes máximos'!$D$22,R172)</f>
        <v>0</v>
      </c>
      <c r="BF172" s="45">
        <f>IF(S172&gt;'Costes máximos'!$D$22,'Costes máximos'!$D$22,S172)</f>
        <v>0</v>
      </c>
      <c r="BG172" s="45">
        <f>IF(T172&gt;'Costes máximos'!$D$22,'Costes máximos'!$D$22,T172)</f>
        <v>0</v>
      </c>
      <c r="BH172" s="45">
        <f>IF(U172&gt;'Costes máximos'!$D$22,'Costes máximos'!$D$22,U172)</f>
        <v>0</v>
      </c>
    </row>
    <row r="173" spans="2:60" outlineLevel="1" x14ac:dyDescent="0.25">
      <c r="B173" s="63"/>
      <c r="C173" s="64"/>
      <c r="D173" s="64"/>
      <c r="E173" s="64"/>
      <c r="F173" s="95">
        <f>IFERROR(INDEX('1. Paquetes y Tareas'!$F$16:$F$84,MATCH(BC173,'1. Paquetes y Tareas'!$E$16:$E$84,0)),0)</f>
        <v>0</v>
      </c>
      <c r="G173" s="50"/>
      <c r="H173" s="96">
        <f>IF($C$48="Investigación industrial",IFERROR(INDEX('3. Gasto Total '!$G$25:$G$43,MATCH(G173,'3. Gasto Total '!$B$25:$B$43,0)),""),IFERROR(INDEX('3. Gasto Total '!$H$25:$H$43,MATCH(G173,'3. Gasto Total '!$B$25:$B$43,0)),))</f>
        <v>0</v>
      </c>
      <c r="I173" s="40"/>
      <c r="J173" s="40"/>
      <c r="K173" s="40"/>
      <c r="L173" s="40"/>
      <c r="M173" s="40"/>
      <c r="N173" s="40"/>
      <c r="O173" s="40"/>
      <c r="P173" s="95">
        <f t="shared" si="27"/>
        <v>0</v>
      </c>
      <c r="Q173" s="43"/>
      <c r="R173" s="43"/>
      <c r="S173" s="43"/>
      <c r="T173" s="44"/>
      <c r="U173" s="44"/>
      <c r="V173" s="97">
        <f t="shared" si="28"/>
        <v>0</v>
      </c>
      <c r="W173" s="97">
        <f t="shared" si="29"/>
        <v>0</v>
      </c>
      <c r="X173" s="97">
        <f t="shared" si="30"/>
        <v>0</v>
      </c>
      <c r="Y173" s="113"/>
      <c r="Z173" s="44"/>
      <c r="AA173" s="53"/>
      <c r="AB173" s="53"/>
      <c r="AC173" s="97">
        <f t="shared" si="31"/>
        <v>0</v>
      </c>
      <c r="AD173" s="113"/>
      <c r="AE173" s="46"/>
      <c r="AF173" s="46"/>
      <c r="AG173" s="46"/>
      <c r="AH173" s="97">
        <f t="shared" si="32"/>
        <v>0</v>
      </c>
      <c r="AI173" s="113"/>
      <c r="AJ173" s="46"/>
      <c r="AK173" s="54"/>
      <c r="AL173" s="53"/>
      <c r="AM173" s="97">
        <f t="shared" si="33"/>
        <v>0</v>
      </c>
      <c r="AN173" s="113"/>
      <c r="AO173" s="46"/>
      <c r="AP173" s="54"/>
      <c r="AQ173" s="53"/>
      <c r="AR173" s="97">
        <f t="shared" si="34"/>
        <v>0</v>
      </c>
      <c r="AS173" s="97">
        <f t="shared" si="35"/>
        <v>0</v>
      </c>
      <c r="AT173" s="97">
        <f t="shared" si="36"/>
        <v>0</v>
      </c>
      <c r="AU173" s="97">
        <f t="shared" si="37"/>
        <v>0</v>
      </c>
      <c r="AV173" s="113"/>
      <c r="AW173" s="46"/>
      <c r="AX173" s="46"/>
      <c r="AY173" s="97">
        <f t="shared" si="38"/>
        <v>0</v>
      </c>
      <c r="BC173" s="56" t="str">
        <f t="shared" si="39"/>
        <v/>
      </c>
      <c r="BD173" s="45">
        <f>IF(Q173&gt;'Costes máximos'!$D$22,'Costes máximos'!$D$22,Q173)</f>
        <v>0</v>
      </c>
      <c r="BE173" s="45">
        <f>IF(R173&gt;'Costes máximos'!$D$22,'Costes máximos'!$D$22,R173)</f>
        <v>0</v>
      </c>
      <c r="BF173" s="45">
        <f>IF(S173&gt;'Costes máximos'!$D$22,'Costes máximos'!$D$22,S173)</f>
        <v>0</v>
      </c>
      <c r="BG173" s="45">
        <f>IF(T173&gt;'Costes máximos'!$D$22,'Costes máximos'!$D$22,T173)</f>
        <v>0</v>
      </c>
      <c r="BH173" s="45">
        <f>IF(U173&gt;'Costes máximos'!$D$22,'Costes máximos'!$D$22,U173)</f>
        <v>0</v>
      </c>
    </row>
    <row r="174" spans="2:60" outlineLevel="1" x14ac:dyDescent="0.25">
      <c r="B174" s="63"/>
      <c r="C174" s="64"/>
      <c r="D174" s="64"/>
      <c r="E174" s="64"/>
      <c r="F174" s="95">
        <f>IFERROR(INDEX('1. Paquetes y Tareas'!$F$16:$F$84,MATCH(BC174,'1. Paquetes y Tareas'!$E$16:$E$84,0)),0)</f>
        <v>0</v>
      </c>
      <c r="G174" s="50"/>
      <c r="H174" s="96">
        <f>IF($C$48="Investigación industrial",IFERROR(INDEX('3. Gasto Total '!$G$25:$G$43,MATCH(G174,'3. Gasto Total '!$B$25:$B$43,0)),""),IFERROR(INDEX('3. Gasto Total '!$H$25:$H$43,MATCH(G174,'3. Gasto Total '!$B$25:$B$43,0)),))</f>
        <v>0</v>
      </c>
      <c r="I174" s="40"/>
      <c r="J174" s="40"/>
      <c r="K174" s="40"/>
      <c r="L174" s="40"/>
      <c r="M174" s="40"/>
      <c r="N174" s="40"/>
      <c r="O174" s="40"/>
      <c r="P174" s="95">
        <f t="shared" si="27"/>
        <v>0</v>
      </c>
      <c r="Q174" s="43"/>
      <c r="R174" s="43"/>
      <c r="S174" s="43"/>
      <c r="T174" s="44"/>
      <c r="U174" s="44"/>
      <c r="V174" s="97">
        <f t="shared" si="28"/>
        <v>0</v>
      </c>
      <c r="W174" s="97">
        <f t="shared" si="29"/>
        <v>0</v>
      </c>
      <c r="X174" s="97">
        <f t="shared" si="30"/>
        <v>0</v>
      </c>
      <c r="Y174" s="113"/>
      <c r="Z174" s="44"/>
      <c r="AA174" s="53"/>
      <c r="AB174" s="53"/>
      <c r="AC174" s="97">
        <f t="shared" si="31"/>
        <v>0</v>
      </c>
      <c r="AD174" s="113"/>
      <c r="AE174" s="46"/>
      <c r="AF174" s="46"/>
      <c r="AG174" s="46"/>
      <c r="AH174" s="97">
        <f t="shared" si="32"/>
        <v>0</v>
      </c>
      <c r="AI174" s="113"/>
      <c r="AJ174" s="46"/>
      <c r="AK174" s="54"/>
      <c r="AL174" s="53"/>
      <c r="AM174" s="97">
        <f t="shared" si="33"/>
        <v>0</v>
      </c>
      <c r="AN174" s="113"/>
      <c r="AO174" s="46"/>
      <c r="AP174" s="54"/>
      <c r="AQ174" s="53"/>
      <c r="AR174" s="97">
        <f t="shared" si="34"/>
        <v>0</v>
      </c>
      <c r="AS174" s="97">
        <f t="shared" si="35"/>
        <v>0</v>
      </c>
      <c r="AT174" s="97">
        <f t="shared" si="36"/>
        <v>0</v>
      </c>
      <c r="AU174" s="97">
        <f t="shared" si="37"/>
        <v>0</v>
      </c>
      <c r="AV174" s="113"/>
      <c r="AW174" s="46"/>
      <c r="AX174" s="46"/>
      <c r="AY174" s="97">
        <f t="shared" si="38"/>
        <v>0</v>
      </c>
      <c r="BC174" s="56" t="str">
        <f t="shared" si="39"/>
        <v/>
      </c>
      <c r="BD174" s="45">
        <f>IF(Q174&gt;'Costes máximos'!$D$22,'Costes máximos'!$D$22,Q174)</f>
        <v>0</v>
      </c>
      <c r="BE174" s="45">
        <f>IF(R174&gt;'Costes máximos'!$D$22,'Costes máximos'!$D$22,R174)</f>
        <v>0</v>
      </c>
      <c r="BF174" s="45">
        <f>IF(S174&gt;'Costes máximos'!$D$22,'Costes máximos'!$D$22,S174)</f>
        <v>0</v>
      </c>
      <c r="BG174" s="45">
        <f>IF(T174&gt;'Costes máximos'!$D$22,'Costes máximos'!$D$22,T174)</f>
        <v>0</v>
      </c>
      <c r="BH174" s="45">
        <f>IF(U174&gt;'Costes máximos'!$D$22,'Costes máximos'!$D$22,U174)</f>
        <v>0</v>
      </c>
    </row>
    <row r="175" spans="2:60" outlineLevel="1" x14ac:dyDescent="0.25">
      <c r="B175" s="63"/>
      <c r="C175" s="64"/>
      <c r="D175" s="64"/>
      <c r="E175" s="64"/>
      <c r="F175" s="95">
        <f>IFERROR(INDEX('1. Paquetes y Tareas'!$F$16:$F$84,MATCH(BC175,'1. Paquetes y Tareas'!$E$16:$E$84,0)),0)</f>
        <v>0</v>
      </c>
      <c r="G175" s="50"/>
      <c r="H175" s="96">
        <f>IF($C$48="Investigación industrial",IFERROR(INDEX('3. Gasto Total '!$G$25:$G$43,MATCH(G175,'3. Gasto Total '!$B$25:$B$43,0)),""),IFERROR(INDEX('3. Gasto Total '!$H$25:$H$43,MATCH(G175,'3. Gasto Total '!$B$25:$B$43,0)),))</f>
        <v>0</v>
      </c>
      <c r="I175" s="40"/>
      <c r="J175" s="40"/>
      <c r="K175" s="40"/>
      <c r="L175" s="40"/>
      <c r="M175" s="40"/>
      <c r="N175" s="40"/>
      <c r="O175" s="40"/>
      <c r="P175" s="95">
        <f t="shared" si="14"/>
        <v>0</v>
      </c>
      <c r="Q175" s="43"/>
      <c r="R175" s="43"/>
      <c r="S175" s="43"/>
      <c r="T175" s="44"/>
      <c r="U175" s="44"/>
      <c r="V175" s="97">
        <f t="shared" si="15"/>
        <v>0</v>
      </c>
      <c r="W175" s="97">
        <f t="shared" si="16"/>
        <v>0</v>
      </c>
      <c r="X175" s="97">
        <f t="shared" si="17"/>
        <v>0</v>
      </c>
      <c r="Y175" s="113"/>
      <c r="Z175" s="44"/>
      <c r="AA175" s="53"/>
      <c r="AB175" s="53"/>
      <c r="AC175" s="97">
        <f t="shared" si="18"/>
        <v>0</v>
      </c>
      <c r="AD175" s="113"/>
      <c r="AE175" s="46"/>
      <c r="AF175" s="46"/>
      <c r="AG175" s="46"/>
      <c r="AH175" s="97">
        <f t="shared" si="19"/>
        <v>0</v>
      </c>
      <c r="AI175" s="113"/>
      <c r="AJ175" s="46"/>
      <c r="AK175" s="54"/>
      <c r="AL175" s="53"/>
      <c r="AM175" s="97">
        <f t="shared" si="20"/>
        <v>0</v>
      </c>
      <c r="AN175" s="113"/>
      <c r="AO175" s="46"/>
      <c r="AP175" s="54"/>
      <c r="AQ175" s="53"/>
      <c r="AR175" s="97">
        <f t="shared" si="21"/>
        <v>0</v>
      </c>
      <c r="AS175" s="97">
        <f t="shared" si="22"/>
        <v>0</v>
      </c>
      <c r="AT175" s="97">
        <f t="shared" si="23"/>
        <v>0</v>
      </c>
      <c r="AU175" s="97">
        <f t="shared" si="24"/>
        <v>0</v>
      </c>
      <c r="AV175" s="113"/>
      <c r="AW175" s="46"/>
      <c r="AX175" s="46"/>
      <c r="AY175" s="97">
        <f t="shared" si="25"/>
        <v>0</v>
      </c>
      <c r="BC175" s="56" t="str">
        <f t="shared" si="26"/>
        <v/>
      </c>
      <c r="BD175" s="45">
        <f>IF(Q175&gt;'Costes máximos'!$D$22,'Costes máximos'!$D$22,Q175)</f>
        <v>0</v>
      </c>
      <c r="BE175" s="45">
        <f>IF(R175&gt;'Costes máximos'!$D$22,'Costes máximos'!$D$22,R175)</f>
        <v>0</v>
      </c>
      <c r="BF175" s="45">
        <f>IF(S175&gt;'Costes máximos'!$D$22,'Costes máximos'!$D$22,S175)</f>
        <v>0</v>
      </c>
      <c r="BG175" s="45">
        <f>IF(T175&gt;'Costes máximos'!$D$22,'Costes máximos'!$D$22,T175)</f>
        <v>0</v>
      </c>
      <c r="BH175" s="45">
        <f>IF(U175&gt;'Costes máximos'!$D$22,'Costes máximos'!$D$22,U175)</f>
        <v>0</v>
      </c>
    </row>
    <row r="176" spans="2:60" outlineLevel="1" x14ac:dyDescent="0.25">
      <c r="B176" s="63"/>
      <c r="C176" s="64"/>
      <c r="D176" s="64"/>
      <c r="E176" s="64"/>
      <c r="F176" s="95">
        <f>IFERROR(INDEX('1. Paquetes y Tareas'!$F$16:$F$84,MATCH(BC176,'1. Paquetes y Tareas'!$E$16:$E$84,0)),0)</f>
        <v>0</v>
      </c>
      <c r="G176" s="50"/>
      <c r="H176" s="96">
        <f>IF($C$48="Investigación industrial",IFERROR(INDEX('3. Gasto Total '!$G$25:$G$43,MATCH(G176,'3. Gasto Total '!$B$25:$B$43,0)),""),IFERROR(INDEX('3. Gasto Total '!$H$25:$H$43,MATCH(G176,'3. Gasto Total '!$B$25:$B$43,0)),))</f>
        <v>0</v>
      </c>
      <c r="I176" s="40"/>
      <c r="J176" s="40"/>
      <c r="K176" s="40"/>
      <c r="L176" s="40"/>
      <c r="M176" s="40"/>
      <c r="N176" s="40"/>
      <c r="O176" s="40"/>
      <c r="P176" s="95">
        <f t="shared" si="14"/>
        <v>0</v>
      </c>
      <c r="Q176" s="43"/>
      <c r="R176" s="43"/>
      <c r="S176" s="43"/>
      <c r="T176" s="44"/>
      <c r="U176" s="44"/>
      <c r="V176" s="97">
        <f t="shared" si="15"/>
        <v>0</v>
      </c>
      <c r="W176" s="97">
        <f t="shared" si="16"/>
        <v>0</v>
      </c>
      <c r="X176" s="97">
        <f t="shared" si="17"/>
        <v>0</v>
      </c>
      <c r="Y176" s="113"/>
      <c r="Z176" s="44"/>
      <c r="AA176" s="53"/>
      <c r="AB176" s="53"/>
      <c r="AC176" s="97">
        <f t="shared" si="18"/>
        <v>0</v>
      </c>
      <c r="AD176" s="113"/>
      <c r="AE176" s="46"/>
      <c r="AF176" s="46"/>
      <c r="AG176" s="46"/>
      <c r="AH176" s="97">
        <f t="shared" si="19"/>
        <v>0</v>
      </c>
      <c r="AI176" s="113"/>
      <c r="AJ176" s="46"/>
      <c r="AK176" s="54"/>
      <c r="AL176" s="53"/>
      <c r="AM176" s="97">
        <f t="shared" si="20"/>
        <v>0</v>
      </c>
      <c r="AN176" s="113"/>
      <c r="AO176" s="46"/>
      <c r="AP176" s="54"/>
      <c r="AQ176" s="53"/>
      <c r="AR176" s="97">
        <f t="shared" si="21"/>
        <v>0</v>
      </c>
      <c r="AS176" s="97">
        <f t="shared" si="22"/>
        <v>0</v>
      </c>
      <c r="AT176" s="97">
        <f t="shared" si="23"/>
        <v>0</v>
      </c>
      <c r="AU176" s="97">
        <f t="shared" si="24"/>
        <v>0</v>
      </c>
      <c r="AV176" s="113"/>
      <c r="AW176" s="46"/>
      <c r="AX176" s="46"/>
      <c r="AY176" s="97">
        <f t="shared" si="25"/>
        <v>0</v>
      </c>
      <c r="BC176" s="56" t="str">
        <f t="shared" si="26"/>
        <v/>
      </c>
      <c r="BD176" s="45">
        <f>IF(Q176&gt;'Costes máximos'!$D$22,'Costes máximos'!$D$22,Q176)</f>
        <v>0</v>
      </c>
      <c r="BE176" s="45">
        <f>IF(R176&gt;'Costes máximos'!$D$22,'Costes máximos'!$D$22,R176)</f>
        <v>0</v>
      </c>
      <c r="BF176" s="45">
        <f>IF(S176&gt;'Costes máximos'!$D$22,'Costes máximos'!$D$22,S176)</f>
        <v>0</v>
      </c>
      <c r="BG176" s="45">
        <f>IF(T176&gt;'Costes máximos'!$D$22,'Costes máximos'!$D$22,T176)</f>
        <v>0</v>
      </c>
      <c r="BH176" s="45">
        <f>IF(U176&gt;'Costes máximos'!$D$22,'Costes máximos'!$D$22,U176)</f>
        <v>0</v>
      </c>
    </row>
    <row r="177" spans="2:60" outlineLevel="1" x14ac:dyDescent="0.25">
      <c r="B177" s="63"/>
      <c r="C177" s="64"/>
      <c r="D177" s="64"/>
      <c r="E177" s="64"/>
      <c r="F177" s="95">
        <f>IFERROR(INDEX('1. Paquetes y Tareas'!$F$16:$F$84,MATCH(BC177,'1. Paquetes y Tareas'!$E$16:$E$84,0)),0)</f>
        <v>0</v>
      </c>
      <c r="G177" s="50"/>
      <c r="H177" s="96">
        <f>IF($C$48="Investigación industrial",IFERROR(INDEX('3. Gasto Total '!$G$25:$G$43,MATCH(G177,'3. Gasto Total '!$B$25:$B$43,0)),""),IFERROR(INDEX('3. Gasto Total '!$H$25:$H$43,MATCH(G177,'3. Gasto Total '!$B$25:$B$43,0)),))</f>
        <v>0</v>
      </c>
      <c r="I177" s="40"/>
      <c r="J177" s="40"/>
      <c r="K177" s="40"/>
      <c r="L177" s="40"/>
      <c r="M177" s="40"/>
      <c r="N177" s="40"/>
      <c r="O177" s="40"/>
      <c r="P177" s="95">
        <f t="shared" si="14"/>
        <v>0</v>
      </c>
      <c r="Q177" s="43"/>
      <c r="R177" s="43"/>
      <c r="S177" s="43"/>
      <c r="T177" s="44"/>
      <c r="U177" s="44"/>
      <c r="V177" s="97">
        <f t="shared" si="15"/>
        <v>0</v>
      </c>
      <c r="W177" s="97">
        <f t="shared" si="16"/>
        <v>0</v>
      </c>
      <c r="X177" s="97">
        <f t="shared" si="17"/>
        <v>0</v>
      </c>
      <c r="Y177" s="113"/>
      <c r="Z177" s="44"/>
      <c r="AA177" s="53"/>
      <c r="AB177" s="53"/>
      <c r="AC177" s="97">
        <f t="shared" si="18"/>
        <v>0</v>
      </c>
      <c r="AD177" s="113"/>
      <c r="AE177" s="46"/>
      <c r="AF177" s="46"/>
      <c r="AG177" s="46"/>
      <c r="AH177" s="97">
        <f t="shared" si="19"/>
        <v>0</v>
      </c>
      <c r="AI177" s="113"/>
      <c r="AJ177" s="46"/>
      <c r="AK177" s="54"/>
      <c r="AL177" s="53"/>
      <c r="AM177" s="97">
        <f t="shared" si="20"/>
        <v>0</v>
      </c>
      <c r="AN177" s="113"/>
      <c r="AO177" s="46"/>
      <c r="AP177" s="54"/>
      <c r="AQ177" s="53"/>
      <c r="AR177" s="97">
        <f t="shared" si="21"/>
        <v>0</v>
      </c>
      <c r="AS177" s="97">
        <f t="shared" si="22"/>
        <v>0</v>
      </c>
      <c r="AT177" s="97">
        <f t="shared" si="23"/>
        <v>0</v>
      </c>
      <c r="AU177" s="97">
        <f t="shared" si="24"/>
        <v>0</v>
      </c>
      <c r="AV177" s="113"/>
      <c r="AW177" s="46"/>
      <c r="AX177" s="46"/>
      <c r="AY177" s="97">
        <f t="shared" si="25"/>
        <v>0</v>
      </c>
      <c r="BC177" s="56" t="str">
        <f t="shared" si="26"/>
        <v/>
      </c>
      <c r="BD177" s="45">
        <f>IF(Q177&gt;'Costes máximos'!$D$22,'Costes máximos'!$D$22,Q177)</f>
        <v>0</v>
      </c>
      <c r="BE177" s="45">
        <f>IF(R177&gt;'Costes máximos'!$D$22,'Costes máximos'!$D$22,R177)</f>
        <v>0</v>
      </c>
      <c r="BF177" s="45">
        <f>IF(S177&gt;'Costes máximos'!$D$22,'Costes máximos'!$D$22,S177)</f>
        <v>0</v>
      </c>
      <c r="BG177" s="45">
        <f>IF(T177&gt;'Costes máximos'!$D$22,'Costes máximos'!$D$22,T177)</f>
        <v>0</v>
      </c>
      <c r="BH177" s="45">
        <f>IF(U177&gt;'Costes máximos'!$D$22,'Costes máximos'!$D$22,U177)</f>
        <v>0</v>
      </c>
    </row>
    <row r="178" spans="2:60" outlineLevel="1" x14ac:dyDescent="0.25">
      <c r="B178" s="63"/>
      <c r="C178" s="64"/>
      <c r="D178" s="64"/>
      <c r="E178" s="64"/>
      <c r="F178" s="95">
        <f>IFERROR(INDEX('1. Paquetes y Tareas'!$F$16:$F$84,MATCH(BC178,'1. Paquetes y Tareas'!$E$16:$E$84,0)),0)</f>
        <v>0</v>
      </c>
      <c r="G178" s="50"/>
      <c r="H178" s="96">
        <f>IF($C$48="Investigación industrial",IFERROR(INDEX('3. Gasto Total '!$G$25:$G$43,MATCH(G178,'3. Gasto Total '!$B$25:$B$43,0)),""),IFERROR(INDEX('3. Gasto Total '!$H$25:$H$43,MATCH(G178,'3. Gasto Total '!$B$25:$B$43,0)),))</f>
        <v>0</v>
      </c>
      <c r="I178" s="40"/>
      <c r="J178" s="40"/>
      <c r="K178" s="40"/>
      <c r="L178" s="40"/>
      <c r="M178" s="40"/>
      <c r="N178" s="40"/>
      <c r="O178" s="40"/>
      <c r="P178" s="95">
        <f t="shared" si="14"/>
        <v>0</v>
      </c>
      <c r="Q178" s="43"/>
      <c r="R178" s="43"/>
      <c r="S178" s="43"/>
      <c r="T178" s="44"/>
      <c r="U178" s="44"/>
      <c r="V178" s="97">
        <f t="shared" si="15"/>
        <v>0</v>
      </c>
      <c r="W178" s="97">
        <f t="shared" si="16"/>
        <v>0</v>
      </c>
      <c r="X178" s="97">
        <f t="shared" si="17"/>
        <v>0</v>
      </c>
      <c r="Y178" s="113"/>
      <c r="Z178" s="44"/>
      <c r="AA178" s="53"/>
      <c r="AB178" s="53"/>
      <c r="AC178" s="97">
        <f t="shared" si="18"/>
        <v>0</v>
      </c>
      <c r="AD178" s="113"/>
      <c r="AE178" s="46"/>
      <c r="AF178" s="46"/>
      <c r="AG178" s="46"/>
      <c r="AH178" s="97">
        <f t="shared" si="19"/>
        <v>0</v>
      </c>
      <c r="AI178" s="113"/>
      <c r="AJ178" s="46"/>
      <c r="AK178" s="54"/>
      <c r="AL178" s="53"/>
      <c r="AM178" s="97">
        <f t="shared" si="20"/>
        <v>0</v>
      </c>
      <c r="AN178" s="113"/>
      <c r="AO178" s="46"/>
      <c r="AP178" s="54"/>
      <c r="AQ178" s="53"/>
      <c r="AR178" s="97">
        <f t="shared" si="21"/>
        <v>0</v>
      </c>
      <c r="AS178" s="97">
        <f t="shared" si="22"/>
        <v>0</v>
      </c>
      <c r="AT178" s="97">
        <f t="shared" si="23"/>
        <v>0</v>
      </c>
      <c r="AU178" s="97">
        <f t="shared" si="24"/>
        <v>0</v>
      </c>
      <c r="AV178" s="113"/>
      <c r="AW178" s="46"/>
      <c r="AX178" s="46"/>
      <c r="AY178" s="97">
        <f t="shared" si="25"/>
        <v>0</v>
      </c>
      <c r="BC178" s="56" t="str">
        <f t="shared" si="26"/>
        <v/>
      </c>
      <c r="BD178" s="45">
        <f>IF(Q178&gt;'Costes máximos'!$D$22,'Costes máximos'!$D$22,Q178)</f>
        <v>0</v>
      </c>
      <c r="BE178" s="45">
        <f>IF(R178&gt;'Costes máximos'!$D$22,'Costes máximos'!$D$22,R178)</f>
        <v>0</v>
      </c>
      <c r="BF178" s="45">
        <f>IF(S178&gt;'Costes máximos'!$D$22,'Costes máximos'!$D$22,S178)</f>
        <v>0</v>
      </c>
      <c r="BG178" s="45">
        <f>IF(T178&gt;'Costes máximos'!$D$22,'Costes máximos'!$D$22,T178)</f>
        <v>0</v>
      </c>
      <c r="BH178" s="45">
        <f>IF(U178&gt;'Costes máximos'!$D$22,'Costes máximos'!$D$22,U178)</f>
        <v>0</v>
      </c>
    </row>
    <row r="179" spans="2:60" outlineLevel="1" x14ac:dyDescent="0.25">
      <c r="B179" s="63"/>
      <c r="C179" s="64"/>
      <c r="D179" s="64"/>
      <c r="E179" s="64"/>
      <c r="F179" s="95">
        <f>IFERROR(INDEX('1. Paquetes y Tareas'!$F$16:$F$84,MATCH(BC179,'1. Paquetes y Tareas'!$E$16:$E$84,0)),0)</f>
        <v>0</v>
      </c>
      <c r="G179" s="50"/>
      <c r="H179" s="96">
        <f>IF($C$48="Investigación industrial",IFERROR(INDEX('3. Gasto Total '!$G$25:$G$43,MATCH(G179,'3. Gasto Total '!$B$25:$B$43,0)),""),IFERROR(INDEX('3. Gasto Total '!$H$25:$H$43,MATCH(G179,'3. Gasto Total '!$B$25:$B$43,0)),))</f>
        <v>0</v>
      </c>
      <c r="I179" s="40"/>
      <c r="J179" s="40"/>
      <c r="K179" s="40"/>
      <c r="L179" s="40"/>
      <c r="M179" s="40"/>
      <c r="N179" s="40"/>
      <c r="O179" s="40"/>
      <c r="P179" s="95">
        <f t="shared" si="14"/>
        <v>0</v>
      </c>
      <c r="Q179" s="43"/>
      <c r="R179" s="43"/>
      <c r="S179" s="43"/>
      <c r="T179" s="44"/>
      <c r="U179" s="44"/>
      <c r="V179" s="97">
        <f t="shared" si="15"/>
        <v>0</v>
      </c>
      <c r="W179" s="97">
        <f t="shared" si="16"/>
        <v>0</v>
      </c>
      <c r="X179" s="97">
        <f t="shared" si="17"/>
        <v>0</v>
      </c>
      <c r="Y179" s="113"/>
      <c r="Z179" s="44"/>
      <c r="AA179" s="53"/>
      <c r="AB179" s="53"/>
      <c r="AC179" s="97">
        <f t="shared" si="18"/>
        <v>0</v>
      </c>
      <c r="AD179" s="113"/>
      <c r="AE179" s="46"/>
      <c r="AF179" s="46"/>
      <c r="AG179" s="46"/>
      <c r="AH179" s="97">
        <f t="shared" si="19"/>
        <v>0</v>
      </c>
      <c r="AI179" s="113"/>
      <c r="AJ179" s="46"/>
      <c r="AK179" s="54"/>
      <c r="AL179" s="53"/>
      <c r="AM179" s="97">
        <f t="shared" si="20"/>
        <v>0</v>
      </c>
      <c r="AN179" s="113"/>
      <c r="AO179" s="46"/>
      <c r="AP179" s="54"/>
      <c r="AQ179" s="53"/>
      <c r="AR179" s="97">
        <f t="shared" si="21"/>
        <v>0</v>
      </c>
      <c r="AS179" s="97">
        <f t="shared" si="22"/>
        <v>0</v>
      </c>
      <c r="AT179" s="97">
        <f t="shared" si="23"/>
        <v>0</v>
      </c>
      <c r="AU179" s="97">
        <f t="shared" si="24"/>
        <v>0</v>
      </c>
      <c r="AV179" s="113"/>
      <c r="AW179" s="46"/>
      <c r="AX179" s="46"/>
      <c r="AY179" s="97">
        <f t="shared" si="25"/>
        <v>0</v>
      </c>
      <c r="BC179" s="56" t="str">
        <f t="shared" si="26"/>
        <v/>
      </c>
      <c r="BD179" s="45">
        <f>IF(Q179&gt;'Costes máximos'!$D$22,'Costes máximos'!$D$22,Q179)</f>
        <v>0</v>
      </c>
      <c r="BE179" s="45">
        <f>IF(R179&gt;'Costes máximos'!$D$22,'Costes máximos'!$D$22,R179)</f>
        <v>0</v>
      </c>
      <c r="BF179" s="45">
        <f>IF(S179&gt;'Costes máximos'!$D$22,'Costes máximos'!$D$22,S179)</f>
        <v>0</v>
      </c>
      <c r="BG179" s="45">
        <f>IF(T179&gt;'Costes máximos'!$D$22,'Costes máximos'!$D$22,T179)</f>
        <v>0</v>
      </c>
      <c r="BH179" s="45">
        <f>IF(U179&gt;'Costes máximos'!$D$22,'Costes máximos'!$D$22,U179)</f>
        <v>0</v>
      </c>
    </row>
    <row r="180" spans="2:60" outlineLevel="1" x14ac:dyDescent="0.25">
      <c r="B180" s="63"/>
      <c r="C180" s="64"/>
      <c r="D180" s="64"/>
      <c r="E180" s="64"/>
      <c r="F180" s="95">
        <f>IFERROR(INDEX('1. Paquetes y Tareas'!$F$16:$F$84,MATCH(BC180,'1. Paquetes y Tareas'!$E$16:$E$84,0)),0)</f>
        <v>0</v>
      </c>
      <c r="G180" s="50"/>
      <c r="H180" s="96">
        <f>IF($C$48="Investigación industrial",IFERROR(INDEX('3. Gasto Total '!$G$25:$G$43,MATCH(G180,'3. Gasto Total '!$B$25:$B$43,0)),""),IFERROR(INDEX('3. Gasto Total '!$H$25:$H$43,MATCH(G180,'3. Gasto Total '!$B$25:$B$43,0)),))</f>
        <v>0</v>
      </c>
      <c r="I180" s="40"/>
      <c r="J180" s="40"/>
      <c r="K180" s="40"/>
      <c r="L180" s="40"/>
      <c r="M180" s="40"/>
      <c r="N180" s="40"/>
      <c r="O180" s="40"/>
      <c r="P180" s="95">
        <f t="shared" si="14"/>
        <v>0</v>
      </c>
      <c r="Q180" s="43"/>
      <c r="R180" s="43"/>
      <c r="S180" s="43"/>
      <c r="T180" s="44"/>
      <c r="U180" s="44"/>
      <c r="V180" s="97">
        <f t="shared" si="15"/>
        <v>0</v>
      </c>
      <c r="W180" s="97">
        <f t="shared" si="16"/>
        <v>0</v>
      </c>
      <c r="X180" s="97">
        <f t="shared" si="17"/>
        <v>0</v>
      </c>
      <c r="Y180" s="113"/>
      <c r="Z180" s="44"/>
      <c r="AA180" s="53"/>
      <c r="AB180" s="53"/>
      <c r="AC180" s="97">
        <f t="shared" si="18"/>
        <v>0</v>
      </c>
      <c r="AD180" s="113"/>
      <c r="AE180" s="46"/>
      <c r="AF180" s="46"/>
      <c r="AG180" s="46"/>
      <c r="AH180" s="97">
        <f t="shared" si="19"/>
        <v>0</v>
      </c>
      <c r="AI180" s="113"/>
      <c r="AJ180" s="46"/>
      <c r="AK180" s="54"/>
      <c r="AL180" s="53"/>
      <c r="AM180" s="97">
        <f t="shared" si="20"/>
        <v>0</v>
      </c>
      <c r="AN180" s="113"/>
      <c r="AO180" s="46"/>
      <c r="AP180" s="54"/>
      <c r="AQ180" s="53"/>
      <c r="AR180" s="97">
        <f t="shared" si="21"/>
        <v>0</v>
      </c>
      <c r="AS180" s="97">
        <f t="shared" si="22"/>
        <v>0</v>
      </c>
      <c r="AT180" s="97">
        <f t="shared" si="23"/>
        <v>0</v>
      </c>
      <c r="AU180" s="97">
        <f t="shared" si="24"/>
        <v>0</v>
      </c>
      <c r="AV180" s="113"/>
      <c r="AW180" s="46"/>
      <c r="AX180" s="46"/>
      <c r="AY180" s="97">
        <f t="shared" si="25"/>
        <v>0</v>
      </c>
      <c r="BC180" s="56" t="str">
        <f t="shared" si="26"/>
        <v/>
      </c>
      <c r="BD180" s="45">
        <f>IF(Q180&gt;'Costes máximos'!$D$22,'Costes máximos'!$D$22,Q180)</f>
        <v>0</v>
      </c>
      <c r="BE180" s="45">
        <f>IF(R180&gt;'Costes máximos'!$D$22,'Costes máximos'!$D$22,R180)</f>
        <v>0</v>
      </c>
      <c r="BF180" s="45">
        <f>IF(S180&gt;'Costes máximos'!$D$22,'Costes máximos'!$D$22,S180)</f>
        <v>0</v>
      </c>
      <c r="BG180" s="45">
        <f>IF(T180&gt;'Costes máximos'!$D$22,'Costes máximos'!$D$22,T180)</f>
        <v>0</v>
      </c>
      <c r="BH180" s="45">
        <f>IF(U180&gt;'Costes máximos'!$D$22,'Costes máximos'!$D$22,U180)</f>
        <v>0</v>
      </c>
    </row>
    <row r="181" spans="2:60" outlineLevel="1" x14ac:dyDescent="0.25">
      <c r="B181" s="63"/>
      <c r="C181" s="64"/>
      <c r="D181" s="64"/>
      <c r="E181" s="64"/>
      <c r="F181" s="95">
        <f>IFERROR(INDEX('1. Paquetes y Tareas'!$F$16:$F$84,MATCH(BC181,'1. Paquetes y Tareas'!$E$16:$E$84,0)),0)</f>
        <v>0</v>
      </c>
      <c r="G181" s="50"/>
      <c r="H181" s="96">
        <f>IF($C$48="Investigación industrial",IFERROR(INDEX('3. Gasto Total '!$G$25:$G$43,MATCH(G181,'3. Gasto Total '!$B$25:$B$43,0)),""),IFERROR(INDEX('3. Gasto Total '!$H$25:$H$43,MATCH(G181,'3. Gasto Total '!$B$25:$B$43,0)),))</f>
        <v>0</v>
      </c>
      <c r="I181" s="40"/>
      <c r="J181" s="40"/>
      <c r="K181" s="40"/>
      <c r="L181" s="40"/>
      <c r="M181" s="40"/>
      <c r="N181" s="40"/>
      <c r="O181" s="40"/>
      <c r="P181" s="95">
        <f t="shared" si="14"/>
        <v>0</v>
      </c>
      <c r="Q181" s="43"/>
      <c r="R181" s="43"/>
      <c r="S181" s="43"/>
      <c r="T181" s="44"/>
      <c r="U181" s="44"/>
      <c r="V181" s="97">
        <f t="shared" si="15"/>
        <v>0</v>
      </c>
      <c r="W181" s="97">
        <f t="shared" si="16"/>
        <v>0</v>
      </c>
      <c r="X181" s="97">
        <f t="shared" si="17"/>
        <v>0</v>
      </c>
      <c r="Y181" s="113"/>
      <c r="Z181" s="44"/>
      <c r="AA181" s="53"/>
      <c r="AB181" s="53"/>
      <c r="AC181" s="97">
        <f t="shared" si="18"/>
        <v>0</v>
      </c>
      <c r="AD181" s="113"/>
      <c r="AE181" s="46"/>
      <c r="AF181" s="46"/>
      <c r="AG181" s="46"/>
      <c r="AH181" s="97">
        <f t="shared" si="19"/>
        <v>0</v>
      </c>
      <c r="AI181" s="113"/>
      <c r="AJ181" s="46"/>
      <c r="AK181" s="54"/>
      <c r="AL181" s="53"/>
      <c r="AM181" s="97">
        <f t="shared" si="20"/>
        <v>0</v>
      </c>
      <c r="AN181" s="113"/>
      <c r="AO181" s="46"/>
      <c r="AP181" s="54"/>
      <c r="AQ181" s="53"/>
      <c r="AR181" s="97">
        <f t="shared" si="21"/>
        <v>0</v>
      </c>
      <c r="AS181" s="97">
        <f t="shared" si="22"/>
        <v>0</v>
      </c>
      <c r="AT181" s="97">
        <f t="shared" si="23"/>
        <v>0</v>
      </c>
      <c r="AU181" s="97">
        <f t="shared" si="24"/>
        <v>0</v>
      </c>
      <c r="AV181" s="113"/>
      <c r="AW181" s="46"/>
      <c r="AX181" s="46"/>
      <c r="AY181" s="97">
        <f t="shared" si="25"/>
        <v>0</v>
      </c>
      <c r="BC181" s="56" t="str">
        <f t="shared" si="26"/>
        <v/>
      </c>
      <c r="BD181" s="45">
        <f>IF(Q181&gt;'Costes máximos'!$D$22,'Costes máximos'!$D$22,Q181)</f>
        <v>0</v>
      </c>
      <c r="BE181" s="45">
        <f>IF(R181&gt;'Costes máximos'!$D$22,'Costes máximos'!$D$22,R181)</f>
        <v>0</v>
      </c>
      <c r="BF181" s="45">
        <f>IF(S181&gt;'Costes máximos'!$D$22,'Costes máximos'!$D$22,S181)</f>
        <v>0</v>
      </c>
      <c r="BG181" s="45">
        <f>IF(T181&gt;'Costes máximos'!$D$22,'Costes máximos'!$D$22,T181)</f>
        <v>0</v>
      </c>
      <c r="BH181" s="45">
        <f>IF(U181&gt;'Costes máximos'!$D$22,'Costes máximos'!$D$22,U181)</f>
        <v>0</v>
      </c>
    </row>
    <row r="182" spans="2:60" outlineLevel="1" x14ac:dyDescent="0.25">
      <c r="B182" s="63"/>
      <c r="C182" s="64"/>
      <c r="D182" s="64"/>
      <c r="E182" s="64"/>
      <c r="F182" s="95">
        <f>IFERROR(INDEX('1. Paquetes y Tareas'!$F$16:$F$84,MATCH(BC182,'1. Paquetes y Tareas'!$E$16:$E$84,0)),0)</f>
        <v>0</v>
      </c>
      <c r="G182" s="50"/>
      <c r="H182" s="96">
        <f>IF($C$48="Investigación industrial",IFERROR(INDEX('3. Gasto Total '!$G$25:$G$43,MATCH(G182,'3. Gasto Total '!$B$25:$B$43,0)),""),IFERROR(INDEX('3. Gasto Total '!$H$25:$H$43,MATCH(G182,'3. Gasto Total '!$B$25:$B$43,0)),))</f>
        <v>0</v>
      </c>
      <c r="I182" s="40"/>
      <c r="J182" s="40"/>
      <c r="K182" s="40"/>
      <c r="L182" s="40"/>
      <c r="M182" s="40"/>
      <c r="N182" s="40"/>
      <c r="O182" s="40"/>
      <c r="P182" s="95">
        <f t="shared" si="14"/>
        <v>0</v>
      </c>
      <c r="Q182" s="43"/>
      <c r="R182" s="43"/>
      <c r="S182" s="43"/>
      <c r="T182" s="44"/>
      <c r="U182" s="44"/>
      <c r="V182" s="97">
        <f t="shared" si="15"/>
        <v>0</v>
      </c>
      <c r="W182" s="97">
        <f t="shared" si="16"/>
        <v>0</v>
      </c>
      <c r="X182" s="97">
        <f t="shared" si="17"/>
        <v>0</v>
      </c>
      <c r="Y182" s="113"/>
      <c r="Z182" s="44"/>
      <c r="AA182" s="53"/>
      <c r="AB182" s="53"/>
      <c r="AC182" s="97">
        <f t="shared" si="18"/>
        <v>0</v>
      </c>
      <c r="AD182" s="113"/>
      <c r="AE182" s="46"/>
      <c r="AF182" s="46"/>
      <c r="AG182" s="46"/>
      <c r="AH182" s="97">
        <f t="shared" si="19"/>
        <v>0</v>
      </c>
      <c r="AI182" s="113"/>
      <c r="AJ182" s="46"/>
      <c r="AK182" s="54"/>
      <c r="AL182" s="53"/>
      <c r="AM182" s="97">
        <f t="shared" si="20"/>
        <v>0</v>
      </c>
      <c r="AN182" s="113"/>
      <c r="AO182" s="46"/>
      <c r="AP182" s="54"/>
      <c r="AQ182" s="53"/>
      <c r="AR182" s="97">
        <f t="shared" si="21"/>
        <v>0</v>
      </c>
      <c r="AS182" s="97">
        <f t="shared" si="22"/>
        <v>0</v>
      </c>
      <c r="AT182" s="97">
        <f t="shared" si="23"/>
        <v>0</v>
      </c>
      <c r="AU182" s="97">
        <f t="shared" si="24"/>
        <v>0</v>
      </c>
      <c r="AV182" s="113"/>
      <c r="AW182" s="46"/>
      <c r="AX182" s="46"/>
      <c r="AY182" s="97">
        <f t="shared" si="25"/>
        <v>0</v>
      </c>
      <c r="BC182" s="56" t="str">
        <f t="shared" si="26"/>
        <v/>
      </c>
      <c r="BD182" s="45">
        <f>IF(Q182&gt;'Costes máximos'!$D$22,'Costes máximos'!$D$22,Q182)</f>
        <v>0</v>
      </c>
      <c r="BE182" s="45">
        <f>IF(R182&gt;'Costes máximos'!$D$22,'Costes máximos'!$D$22,R182)</f>
        <v>0</v>
      </c>
      <c r="BF182" s="45">
        <f>IF(S182&gt;'Costes máximos'!$D$22,'Costes máximos'!$D$22,S182)</f>
        <v>0</v>
      </c>
      <c r="BG182" s="45">
        <f>IF(T182&gt;'Costes máximos'!$D$22,'Costes máximos'!$D$22,T182)</f>
        <v>0</v>
      </c>
      <c r="BH182" s="45">
        <f>IF(U182&gt;'Costes máximos'!$D$22,'Costes máximos'!$D$22,U182)</f>
        <v>0</v>
      </c>
    </row>
    <row r="183" spans="2:60" outlineLevel="1" x14ac:dyDescent="0.25">
      <c r="B183" s="63"/>
      <c r="C183" s="64"/>
      <c r="D183" s="64"/>
      <c r="E183" s="64"/>
      <c r="F183" s="95">
        <f>IFERROR(INDEX('1. Paquetes y Tareas'!$F$16:$F$84,MATCH(BC183,'1. Paquetes y Tareas'!$E$16:$E$84,0)),0)</f>
        <v>0</v>
      </c>
      <c r="G183" s="50"/>
      <c r="H183" s="96">
        <f>IF($C$48="Investigación industrial",IFERROR(INDEX('3. Gasto Total '!$G$25:$G$43,MATCH(G183,'3. Gasto Total '!$B$25:$B$43,0)),""),IFERROR(INDEX('3. Gasto Total '!$H$25:$H$43,MATCH(G183,'3. Gasto Total '!$B$25:$B$43,0)),))</f>
        <v>0</v>
      </c>
      <c r="I183" s="40"/>
      <c r="J183" s="40"/>
      <c r="K183" s="40"/>
      <c r="L183" s="40"/>
      <c r="M183" s="40"/>
      <c r="N183" s="40"/>
      <c r="O183" s="40"/>
      <c r="P183" s="95">
        <f t="shared" si="12"/>
        <v>0</v>
      </c>
      <c r="Q183" s="43"/>
      <c r="R183" s="43"/>
      <c r="S183" s="43"/>
      <c r="T183" s="44"/>
      <c r="U183" s="44"/>
      <c r="V183" s="97">
        <f t="shared" si="13"/>
        <v>0</v>
      </c>
      <c r="W183" s="97">
        <f t="shared" si="1"/>
        <v>0</v>
      </c>
      <c r="X183" s="97">
        <f t="shared" si="2"/>
        <v>0</v>
      </c>
      <c r="Y183" s="113"/>
      <c r="Z183" s="44"/>
      <c r="AA183" s="53"/>
      <c r="AB183" s="53"/>
      <c r="AC183" s="97">
        <f t="shared" si="3"/>
        <v>0</v>
      </c>
      <c r="AD183" s="113"/>
      <c r="AE183" s="46"/>
      <c r="AF183" s="46"/>
      <c r="AG183" s="46"/>
      <c r="AH183" s="97">
        <f t="shared" si="4"/>
        <v>0</v>
      </c>
      <c r="AI183" s="113"/>
      <c r="AJ183" s="46"/>
      <c r="AK183" s="54"/>
      <c r="AL183" s="53"/>
      <c r="AM183" s="97">
        <f t="shared" si="5"/>
        <v>0</v>
      </c>
      <c r="AN183" s="113"/>
      <c r="AO183" s="46"/>
      <c r="AP183" s="54"/>
      <c r="AQ183" s="53"/>
      <c r="AR183" s="97">
        <f t="shared" si="6"/>
        <v>0</v>
      </c>
      <c r="AS183" s="97">
        <f t="shared" si="7"/>
        <v>0</v>
      </c>
      <c r="AT183" s="97">
        <f t="shared" si="8"/>
        <v>0</v>
      </c>
      <c r="AU183" s="97">
        <f t="shared" si="9"/>
        <v>0</v>
      </c>
      <c r="AV183" s="113"/>
      <c r="AW183" s="46"/>
      <c r="AX183" s="46"/>
      <c r="AY183" s="97">
        <f t="shared" si="10"/>
        <v>0</v>
      </c>
      <c r="BC183" s="56" t="str">
        <f t="shared" si="11"/>
        <v/>
      </c>
      <c r="BD183" s="45">
        <f>IF(Q183&gt;'Costes máximos'!$D$22,'Costes máximos'!$D$22,Q183)</f>
        <v>0</v>
      </c>
      <c r="BE183" s="45">
        <f>IF(R183&gt;'Costes máximos'!$D$22,'Costes máximos'!$D$22,R183)</f>
        <v>0</v>
      </c>
      <c r="BF183" s="45">
        <f>IF(S183&gt;'Costes máximos'!$D$22,'Costes máximos'!$D$22,S183)</f>
        <v>0</v>
      </c>
      <c r="BG183" s="45">
        <f>IF(T183&gt;'Costes máximos'!$D$22,'Costes máximos'!$D$22,T183)</f>
        <v>0</v>
      </c>
      <c r="BH183" s="45">
        <f>IF(U183&gt;'Costes máximos'!$D$22,'Costes máximos'!$D$22,U183)</f>
        <v>0</v>
      </c>
    </row>
    <row r="184" spans="2:60" outlineLevel="1" x14ac:dyDescent="0.25">
      <c r="B184" s="63"/>
      <c r="C184" s="64"/>
      <c r="D184" s="64"/>
      <c r="E184" s="64"/>
      <c r="F184" s="95">
        <f>IFERROR(INDEX('1. Paquetes y Tareas'!$F$16:$F$84,MATCH(BC184,'1. Paquetes y Tareas'!$E$16:$E$84,0)),0)</f>
        <v>0</v>
      </c>
      <c r="G184" s="50"/>
      <c r="H184" s="96">
        <f>IF($C$48="Investigación industrial",IFERROR(INDEX('3. Gasto Total '!$G$25:$G$43,MATCH(G184,'3. Gasto Total '!$B$25:$B$43,0)),""),IFERROR(INDEX('3. Gasto Total '!$H$25:$H$43,MATCH(G184,'3. Gasto Total '!$B$25:$B$43,0)),))</f>
        <v>0</v>
      </c>
      <c r="I184" s="40"/>
      <c r="J184" s="40"/>
      <c r="K184" s="40"/>
      <c r="L184" s="40"/>
      <c r="M184" s="40"/>
      <c r="N184" s="40"/>
      <c r="O184" s="40"/>
      <c r="P184" s="95">
        <f t="shared" si="12"/>
        <v>0</v>
      </c>
      <c r="Q184" s="43"/>
      <c r="R184" s="43"/>
      <c r="S184" s="43"/>
      <c r="T184" s="44"/>
      <c r="U184" s="44"/>
      <c r="V184" s="97">
        <f t="shared" si="13"/>
        <v>0</v>
      </c>
      <c r="W184" s="97">
        <f t="shared" si="1"/>
        <v>0</v>
      </c>
      <c r="X184" s="97">
        <f t="shared" si="2"/>
        <v>0</v>
      </c>
      <c r="Y184" s="113"/>
      <c r="Z184" s="44"/>
      <c r="AA184" s="53"/>
      <c r="AB184" s="53"/>
      <c r="AC184" s="97">
        <f t="shared" si="3"/>
        <v>0</v>
      </c>
      <c r="AD184" s="113"/>
      <c r="AE184" s="46"/>
      <c r="AF184" s="46"/>
      <c r="AG184" s="46"/>
      <c r="AH184" s="97">
        <f t="shared" si="4"/>
        <v>0</v>
      </c>
      <c r="AI184" s="113"/>
      <c r="AJ184" s="46"/>
      <c r="AK184" s="54"/>
      <c r="AL184" s="53"/>
      <c r="AM184" s="97">
        <f t="shared" si="5"/>
        <v>0</v>
      </c>
      <c r="AN184" s="113"/>
      <c r="AO184" s="46"/>
      <c r="AP184" s="54"/>
      <c r="AQ184" s="53"/>
      <c r="AR184" s="97">
        <f t="shared" si="6"/>
        <v>0</v>
      </c>
      <c r="AS184" s="97">
        <f t="shared" si="7"/>
        <v>0</v>
      </c>
      <c r="AT184" s="97">
        <f t="shared" si="8"/>
        <v>0</v>
      </c>
      <c r="AU184" s="97">
        <f t="shared" si="9"/>
        <v>0</v>
      </c>
      <c r="AV184" s="113"/>
      <c r="AW184" s="46"/>
      <c r="AX184" s="46"/>
      <c r="AY184" s="97">
        <f t="shared" si="10"/>
        <v>0</v>
      </c>
      <c r="BC184" s="56" t="str">
        <f t="shared" si="11"/>
        <v/>
      </c>
      <c r="BD184" s="45">
        <f>IF(Q184&gt;'Costes máximos'!$D$22,'Costes máximos'!$D$22,Q184)</f>
        <v>0</v>
      </c>
      <c r="BE184" s="45">
        <f>IF(R184&gt;'Costes máximos'!$D$22,'Costes máximos'!$D$22,R184)</f>
        <v>0</v>
      </c>
      <c r="BF184" s="45">
        <f>IF(S184&gt;'Costes máximos'!$D$22,'Costes máximos'!$D$22,S184)</f>
        <v>0</v>
      </c>
      <c r="BG184" s="45">
        <f>IF(T184&gt;'Costes máximos'!$D$22,'Costes máximos'!$D$22,T184)</f>
        <v>0</v>
      </c>
      <c r="BH184" s="45">
        <f>IF(U184&gt;'Costes máximos'!$D$22,'Costes máximos'!$D$22,U184)</f>
        <v>0</v>
      </c>
    </row>
    <row r="185" spans="2:60" outlineLevel="1" x14ac:dyDescent="0.25">
      <c r="B185" s="63"/>
      <c r="C185" s="64"/>
      <c r="D185" s="64"/>
      <c r="E185" s="64"/>
      <c r="F185" s="95">
        <f>IFERROR(INDEX('1. Paquetes y Tareas'!$F$16:$F$84,MATCH(BC185,'1. Paquetes y Tareas'!$E$16:$E$84,0)),0)</f>
        <v>0</v>
      </c>
      <c r="G185" s="50"/>
      <c r="H185" s="96">
        <f>IF($C$48="Investigación industrial",IFERROR(INDEX('3. Gasto Total '!$G$25:$G$43,MATCH(G185,'3. Gasto Total '!$B$25:$B$43,0)),""),IFERROR(INDEX('3. Gasto Total '!$H$25:$H$43,MATCH(G185,'3. Gasto Total '!$B$25:$B$43,0)),))</f>
        <v>0</v>
      </c>
      <c r="I185" s="40"/>
      <c r="J185" s="40"/>
      <c r="K185" s="40"/>
      <c r="L185" s="40"/>
      <c r="M185" s="40"/>
      <c r="N185" s="40"/>
      <c r="O185" s="40"/>
      <c r="P185" s="95">
        <f t="shared" si="12"/>
        <v>0</v>
      </c>
      <c r="Q185" s="43"/>
      <c r="R185" s="43"/>
      <c r="S185" s="43"/>
      <c r="T185" s="44"/>
      <c r="U185" s="44"/>
      <c r="V185" s="97">
        <f t="shared" si="13"/>
        <v>0</v>
      </c>
      <c r="W185" s="97">
        <f t="shared" si="1"/>
        <v>0</v>
      </c>
      <c r="X185" s="97">
        <f t="shared" si="2"/>
        <v>0</v>
      </c>
      <c r="Y185" s="113"/>
      <c r="Z185" s="44"/>
      <c r="AA185" s="53"/>
      <c r="AB185" s="53"/>
      <c r="AC185" s="97">
        <f t="shared" si="3"/>
        <v>0</v>
      </c>
      <c r="AD185" s="113"/>
      <c r="AE185" s="46"/>
      <c r="AF185" s="46"/>
      <c r="AG185" s="46"/>
      <c r="AH185" s="97">
        <f t="shared" si="4"/>
        <v>0</v>
      </c>
      <c r="AI185" s="113"/>
      <c r="AJ185" s="46"/>
      <c r="AK185" s="54"/>
      <c r="AL185" s="53"/>
      <c r="AM185" s="97">
        <f t="shared" si="5"/>
        <v>0</v>
      </c>
      <c r="AN185" s="113"/>
      <c r="AO185" s="46"/>
      <c r="AP185" s="54"/>
      <c r="AQ185" s="53"/>
      <c r="AR185" s="97">
        <f t="shared" si="6"/>
        <v>0</v>
      </c>
      <c r="AS185" s="97">
        <f t="shared" si="7"/>
        <v>0</v>
      </c>
      <c r="AT185" s="97">
        <f t="shared" si="8"/>
        <v>0</v>
      </c>
      <c r="AU185" s="97">
        <f t="shared" si="9"/>
        <v>0</v>
      </c>
      <c r="AV185" s="113"/>
      <c r="AW185" s="46"/>
      <c r="AX185" s="46"/>
      <c r="AY185" s="97">
        <f t="shared" si="10"/>
        <v>0</v>
      </c>
      <c r="BC185" s="56" t="str">
        <f t="shared" si="11"/>
        <v/>
      </c>
      <c r="BD185" s="45">
        <f>IF(Q185&gt;'Costes máximos'!$D$22,'Costes máximos'!$D$22,Q185)</f>
        <v>0</v>
      </c>
      <c r="BE185" s="45">
        <f>IF(R185&gt;'Costes máximos'!$D$22,'Costes máximos'!$D$22,R185)</f>
        <v>0</v>
      </c>
      <c r="BF185" s="45">
        <f>IF(S185&gt;'Costes máximos'!$D$22,'Costes máximos'!$D$22,S185)</f>
        <v>0</v>
      </c>
      <c r="BG185" s="45">
        <f>IF(T185&gt;'Costes máximos'!$D$22,'Costes máximos'!$D$22,T185)</f>
        <v>0</v>
      </c>
      <c r="BH185" s="45">
        <f>IF(U185&gt;'Costes máximos'!$D$22,'Costes máximos'!$D$22,U185)</f>
        <v>0</v>
      </c>
    </row>
    <row r="186" spans="2:60" outlineLevel="1" x14ac:dyDescent="0.25">
      <c r="B186" s="63"/>
      <c r="C186" s="64"/>
      <c r="D186" s="64"/>
      <c r="E186" s="64"/>
      <c r="F186" s="95">
        <f>IFERROR(INDEX('1. Paquetes y Tareas'!$F$16:$F$84,MATCH(BC186,'1. Paquetes y Tareas'!$E$16:$E$84,0)),0)</f>
        <v>0</v>
      </c>
      <c r="G186" s="50"/>
      <c r="H186" s="96">
        <f>IF($C$48="Investigación industrial",IFERROR(INDEX('3. Gasto Total '!$G$25:$G$43,MATCH(G186,'3. Gasto Total '!$B$25:$B$43,0)),""),IFERROR(INDEX('3. Gasto Total '!$H$25:$H$43,MATCH(G186,'3. Gasto Total '!$B$25:$B$43,0)),))</f>
        <v>0</v>
      </c>
      <c r="I186" s="40"/>
      <c r="J186" s="40"/>
      <c r="K186" s="40"/>
      <c r="L186" s="40"/>
      <c r="M186" s="40"/>
      <c r="N186" s="40"/>
      <c r="O186" s="40"/>
      <c r="P186" s="95">
        <f t="shared" si="12"/>
        <v>0</v>
      </c>
      <c r="Q186" s="43"/>
      <c r="R186" s="43"/>
      <c r="S186" s="43"/>
      <c r="T186" s="44"/>
      <c r="U186" s="44"/>
      <c r="V186" s="97">
        <f t="shared" si="13"/>
        <v>0</v>
      </c>
      <c r="W186" s="97">
        <f t="shared" si="1"/>
        <v>0</v>
      </c>
      <c r="X186" s="97">
        <f t="shared" si="2"/>
        <v>0</v>
      </c>
      <c r="Y186" s="113"/>
      <c r="Z186" s="44"/>
      <c r="AA186" s="53"/>
      <c r="AB186" s="53"/>
      <c r="AC186" s="97">
        <f t="shared" si="3"/>
        <v>0</v>
      </c>
      <c r="AD186" s="113"/>
      <c r="AE186" s="46"/>
      <c r="AF186" s="46"/>
      <c r="AG186" s="46"/>
      <c r="AH186" s="97">
        <f t="shared" si="4"/>
        <v>0</v>
      </c>
      <c r="AI186" s="113"/>
      <c r="AJ186" s="46"/>
      <c r="AK186" s="54"/>
      <c r="AL186" s="53"/>
      <c r="AM186" s="97">
        <f t="shared" si="5"/>
        <v>0</v>
      </c>
      <c r="AN186" s="113"/>
      <c r="AO186" s="46"/>
      <c r="AP186" s="54"/>
      <c r="AQ186" s="53"/>
      <c r="AR186" s="97">
        <f t="shared" si="6"/>
        <v>0</v>
      </c>
      <c r="AS186" s="97">
        <f t="shared" si="7"/>
        <v>0</v>
      </c>
      <c r="AT186" s="97">
        <f t="shared" si="8"/>
        <v>0</v>
      </c>
      <c r="AU186" s="97">
        <f t="shared" si="9"/>
        <v>0</v>
      </c>
      <c r="AV186" s="113"/>
      <c r="AW186" s="46"/>
      <c r="AX186" s="46"/>
      <c r="AY186" s="97">
        <f t="shared" si="10"/>
        <v>0</v>
      </c>
      <c r="BC186" s="56" t="str">
        <f t="shared" si="11"/>
        <v/>
      </c>
      <c r="BD186" s="45">
        <f>IF(Q186&gt;'Costes máximos'!$D$22,'Costes máximos'!$D$22,Q186)</f>
        <v>0</v>
      </c>
      <c r="BE186" s="45">
        <f>IF(R186&gt;'Costes máximos'!$D$22,'Costes máximos'!$D$22,R186)</f>
        <v>0</v>
      </c>
      <c r="BF186" s="45">
        <f>IF(S186&gt;'Costes máximos'!$D$22,'Costes máximos'!$D$22,S186)</f>
        <v>0</v>
      </c>
      <c r="BG186" s="45">
        <f>IF(T186&gt;'Costes máximos'!$D$22,'Costes máximos'!$D$22,T186)</f>
        <v>0</v>
      </c>
      <c r="BH186" s="45">
        <f>IF(U186&gt;'Costes máximos'!$D$22,'Costes máximos'!$D$22,U186)</f>
        <v>0</v>
      </c>
    </row>
    <row r="187" spans="2:60" outlineLevel="1" x14ac:dyDescent="0.25">
      <c r="B187" s="63"/>
      <c r="C187" s="64"/>
      <c r="D187" s="64"/>
      <c r="E187" s="64"/>
      <c r="F187" s="95">
        <f>IFERROR(INDEX('1. Paquetes y Tareas'!$F$16:$F$84,MATCH(BC187,'1. Paquetes y Tareas'!$E$16:$E$84,0)),0)</f>
        <v>0</v>
      </c>
      <c r="G187" s="50"/>
      <c r="H187" s="96">
        <f>IF($C$48="Investigación industrial",IFERROR(INDEX('3. Gasto Total '!$G$25:$G$43,MATCH(G187,'3. Gasto Total '!$B$25:$B$43,0)),""),IFERROR(INDEX('3. Gasto Total '!$H$25:$H$43,MATCH(G187,'3. Gasto Total '!$B$25:$B$43,0)),))</f>
        <v>0</v>
      </c>
      <c r="I187" s="40"/>
      <c r="J187" s="40"/>
      <c r="K187" s="40"/>
      <c r="L187" s="40"/>
      <c r="M187" s="40"/>
      <c r="N187" s="40"/>
      <c r="O187" s="40"/>
      <c r="P187" s="95">
        <f t="shared" si="12"/>
        <v>0</v>
      </c>
      <c r="Q187" s="43"/>
      <c r="R187" s="43"/>
      <c r="S187" s="43"/>
      <c r="T187" s="44"/>
      <c r="U187" s="44"/>
      <c r="V187" s="97">
        <f t="shared" si="13"/>
        <v>0</v>
      </c>
      <c r="W187" s="97">
        <f t="shared" si="1"/>
        <v>0</v>
      </c>
      <c r="X187" s="97">
        <f t="shared" si="2"/>
        <v>0</v>
      </c>
      <c r="Y187" s="113"/>
      <c r="Z187" s="44"/>
      <c r="AA187" s="53"/>
      <c r="AB187" s="53"/>
      <c r="AC187" s="97">
        <f t="shared" si="3"/>
        <v>0</v>
      </c>
      <c r="AD187" s="113"/>
      <c r="AE187" s="46"/>
      <c r="AF187" s="46"/>
      <c r="AG187" s="46"/>
      <c r="AH187" s="97">
        <f t="shared" si="4"/>
        <v>0</v>
      </c>
      <c r="AI187" s="113"/>
      <c r="AJ187" s="46"/>
      <c r="AK187" s="54"/>
      <c r="AL187" s="53"/>
      <c r="AM187" s="97">
        <f t="shared" si="5"/>
        <v>0</v>
      </c>
      <c r="AN187" s="113"/>
      <c r="AO187" s="46"/>
      <c r="AP187" s="54"/>
      <c r="AQ187" s="53"/>
      <c r="AR187" s="97">
        <f t="shared" si="6"/>
        <v>0</v>
      </c>
      <c r="AS187" s="97">
        <f t="shared" si="7"/>
        <v>0</v>
      </c>
      <c r="AT187" s="97">
        <f t="shared" si="8"/>
        <v>0</v>
      </c>
      <c r="AU187" s="97">
        <f t="shared" si="9"/>
        <v>0</v>
      </c>
      <c r="AV187" s="113"/>
      <c r="AW187" s="46"/>
      <c r="AX187" s="46"/>
      <c r="AY187" s="97">
        <f t="shared" si="10"/>
        <v>0</v>
      </c>
      <c r="BC187" s="56" t="str">
        <f t="shared" si="11"/>
        <v/>
      </c>
      <c r="BD187" s="45">
        <f>IF(Q187&gt;'Costes máximos'!$D$22,'Costes máximos'!$D$22,Q187)</f>
        <v>0</v>
      </c>
      <c r="BE187" s="45">
        <f>IF(R187&gt;'Costes máximos'!$D$22,'Costes máximos'!$D$22,R187)</f>
        <v>0</v>
      </c>
      <c r="BF187" s="45">
        <f>IF(S187&gt;'Costes máximos'!$D$22,'Costes máximos'!$D$22,S187)</f>
        <v>0</v>
      </c>
      <c r="BG187" s="45">
        <f>IF(T187&gt;'Costes máximos'!$D$22,'Costes máximos'!$D$22,T187)</f>
        <v>0</v>
      </c>
      <c r="BH187" s="45">
        <f>IF(U187&gt;'Costes máximos'!$D$22,'Costes máximos'!$D$22,U187)</f>
        <v>0</v>
      </c>
    </row>
    <row r="188" spans="2:60" outlineLevel="1" x14ac:dyDescent="0.25">
      <c r="B188" s="63"/>
      <c r="C188" s="64"/>
      <c r="D188" s="64"/>
      <c r="E188" s="64"/>
      <c r="F188" s="95">
        <f>IFERROR(INDEX('1. Paquetes y Tareas'!$F$16:$F$84,MATCH(BC188,'1. Paquetes y Tareas'!$E$16:$E$84,0)),0)</f>
        <v>0</v>
      </c>
      <c r="G188" s="50"/>
      <c r="H188" s="96">
        <f>IF($C$48="Investigación industrial",IFERROR(INDEX('3. Gasto Total '!$G$25:$G$43,MATCH(G188,'3. Gasto Total '!$B$25:$B$43,0)),""),IFERROR(INDEX('3. Gasto Total '!$H$25:$H$43,MATCH(G188,'3. Gasto Total '!$B$25:$B$43,0)),))</f>
        <v>0</v>
      </c>
      <c r="I188" s="40"/>
      <c r="J188" s="40"/>
      <c r="K188" s="40"/>
      <c r="L188" s="40"/>
      <c r="M188" s="40"/>
      <c r="N188" s="40"/>
      <c r="O188" s="40"/>
      <c r="P188" s="95">
        <f t="shared" si="12"/>
        <v>0</v>
      </c>
      <c r="Q188" s="43"/>
      <c r="R188" s="43"/>
      <c r="S188" s="43"/>
      <c r="T188" s="44"/>
      <c r="U188" s="44"/>
      <c r="V188" s="97">
        <f t="shared" si="13"/>
        <v>0</v>
      </c>
      <c r="W188" s="97">
        <f t="shared" si="1"/>
        <v>0</v>
      </c>
      <c r="X188" s="97">
        <f t="shared" si="2"/>
        <v>0</v>
      </c>
      <c r="Y188" s="113"/>
      <c r="Z188" s="44"/>
      <c r="AA188" s="53"/>
      <c r="AB188" s="53"/>
      <c r="AC188" s="97">
        <f t="shared" si="3"/>
        <v>0</v>
      </c>
      <c r="AD188" s="113"/>
      <c r="AE188" s="46"/>
      <c r="AF188" s="46"/>
      <c r="AG188" s="46"/>
      <c r="AH188" s="97">
        <f t="shared" si="4"/>
        <v>0</v>
      </c>
      <c r="AI188" s="113"/>
      <c r="AJ188" s="46"/>
      <c r="AK188" s="54"/>
      <c r="AL188" s="53"/>
      <c r="AM188" s="97">
        <f t="shared" si="5"/>
        <v>0</v>
      </c>
      <c r="AN188" s="113"/>
      <c r="AO188" s="46"/>
      <c r="AP188" s="54"/>
      <c r="AQ188" s="53"/>
      <c r="AR188" s="97">
        <f t="shared" si="6"/>
        <v>0</v>
      </c>
      <c r="AS188" s="97">
        <f t="shared" si="7"/>
        <v>0</v>
      </c>
      <c r="AT188" s="97">
        <f t="shared" si="8"/>
        <v>0</v>
      </c>
      <c r="AU188" s="97">
        <f t="shared" si="9"/>
        <v>0</v>
      </c>
      <c r="AV188" s="113"/>
      <c r="AW188" s="46"/>
      <c r="AX188" s="46"/>
      <c r="AY188" s="97">
        <f t="shared" si="10"/>
        <v>0</v>
      </c>
      <c r="BC188" s="56" t="str">
        <f t="shared" si="11"/>
        <v/>
      </c>
      <c r="BD188" s="45">
        <f>IF(Q188&gt;'Costes máximos'!$D$22,'Costes máximos'!$D$22,Q188)</f>
        <v>0</v>
      </c>
      <c r="BE188" s="45">
        <f>IF(R188&gt;'Costes máximos'!$D$22,'Costes máximos'!$D$22,R188)</f>
        <v>0</v>
      </c>
      <c r="BF188" s="45">
        <f>IF(S188&gt;'Costes máximos'!$D$22,'Costes máximos'!$D$22,S188)</f>
        <v>0</v>
      </c>
      <c r="BG188" s="45">
        <f>IF(T188&gt;'Costes máximos'!$D$22,'Costes máximos'!$D$22,T188)</f>
        <v>0</v>
      </c>
      <c r="BH188" s="45">
        <f>IF(U188&gt;'Costes máximos'!$D$22,'Costes máximos'!$D$22,U188)</f>
        <v>0</v>
      </c>
    </row>
    <row r="189" spans="2:60" outlineLevel="1" x14ac:dyDescent="0.25">
      <c r="B189" s="63"/>
      <c r="C189" s="64"/>
      <c r="D189" s="64"/>
      <c r="E189" s="64"/>
      <c r="F189" s="95">
        <f>IFERROR(INDEX('1. Paquetes y Tareas'!$F$16:$F$84,MATCH(BC189,'1. Paquetes y Tareas'!$E$16:$E$84,0)),0)</f>
        <v>0</v>
      </c>
      <c r="G189" s="50"/>
      <c r="H189" s="96">
        <f>IF($C$48="Investigación industrial",IFERROR(INDEX('3. Gasto Total '!$G$25:$G$43,MATCH(G189,'3. Gasto Total '!$B$25:$B$43,0)),""),IFERROR(INDEX('3. Gasto Total '!$H$25:$H$43,MATCH(G189,'3. Gasto Total '!$B$25:$B$43,0)),))</f>
        <v>0</v>
      </c>
      <c r="I189" s="40"/>
      <c r="J189" s="40"/>
      <c r="K189" s="40"/>
      <c r="L189" s="40"/>
      <c r="M189" s="40"/>
      <c r="N189" s="40"/>
      <c r="O189" s="40"/>
      <c r="P189" s="95">
        <f t="shared" si="12"/>
        <v>0</v>
      </c>
      <c r="Q189" s="43"/>
      <c r="R189" s="43"/>
      <c r="S189" s="43"/>
      <c r="T189" s="44"/>
      <c r="U189" s="44"/>
      <c r="V189" s="97">
        <f t="shared" si="13"/>
        <v>0</v>
      </c>
      <c r="W189" s="97">
        <f t="shared" si="1"/>
        <v>0</v>
      </c>
      <c r="X189" s="97">
        <f t="shared" si="2"/>
        <v>0</v>
      </c>
      <c r="Y189" s="113"/>
      <c r="Z189" s="44"/>
      <c r="AA189" s="53"/>
      <c r="AB189" s="53"/>
      <c r="AC189" s="97">
        <f t="shared" si="3"/>
        <v>0</v>
      </c>
      <c r="AD189" s="113"/>
      <c r="AE189" s="46"/>
      <c r="AF189" s="46"/>
      <c r="AG189" s="46"/>
      <c r="AH189" s="97">
        <f t="shared" si="4"/>
        <v>0</v>
      </c>
      <c r="AI189" s="113"/>
      <c r="AJ189" s="46"/>
      <c r="AK189" s="54"/>
      <c r="AL189" s="53"/>
      <c r="AM189" s="97">
        <f t="shared" si="5"/>
        <v>0</v>
      </c>
      <c r="AN189" s="113"/>
      <c r="AO189" s="46"/>
      <c r="AP189" s="54"/>
      <c r="AQ189" s="53"/>
      <c r="AR189" s="97">
        <f t="shared" si="6"/>
        <v>0</v>
      </c>
      <c r="AS189" s="97">
        <f t="shared" si="7"/>
        <v>0</v>
      </c>
      <c r="AT189" s="97">
        <f t="shared" si="8"/>
        <v>0</v>
      </c>
      <c r="AU189" s="97">
        <f t="shared" si="9"/>
        <v>0</v>
      </c>
      <c r="AV189" s="113"/>
      <c r="AW189" s="46"/>
      <c r="AX189" s="46"/>
      <c r="AY189" s="97">
        <f t="shared" si="10"/>
        <v>0</v>
      </c>
      <c r="BC189" s="56" t="str">
        <f t="shared" si="11"/>
        <v/>
      </c>
      <c r="BD189" s="45">
        <f>IF(Q189&gt;'Costes máximos'!$D$22,'Costes máximos'!$D$22,Q189)</f>
        <v>0</v>
      </c>
      <c r="BE189" s="45">
        <f>IF(R189&gt;'Costes máximos'!$D$22,'Costes máximos'!$D$22,R189)</f>
        <v>0</v>
      </c>
      <c r="BF189" s="45">
        <f>IF(S189&gt;'Costes máximos'!$D$22,'Costes máximos'!$D$22,S189)</f>
        <v>0</v>
      </c>
      <c r="BG189" s="45">
        <f>IF(T189&gt;'Costes máximos'!$D$22,'Costes máximos'!$D$22,T189)</f>
        <v>0</v>
      </c>
      <c r="BH189" s="45">
        <f>IF(U189&gt;'Costes máximos'!$D$22,'Costes máximos'!$D$22,U189)</f>
        <v>0</v>
      </c>
    </row>
    <row r="190" spans="2:60" outlineLevel="1" x14ac:dyDescent="0.25">
      <c r="B190" s="63"/>
      <c r="C190" s="64"/>
      <c r="D190" s="64"/>
      <c r="E190" s="64"/>
      <c r="F190" s="95">
        <f>IFERROR(INDEX('1. Paquetes y Tareas'!$F$16:$F$84,MATCH(BC190,'1. Paquetes y Tareas'!$E$16:$E$84,0)),0)</f>
        <v>0</v>
      </c>
      <c r="G190" s="50"/>
      <c r="H190" s="96">
        <f>IF($C$48="Investigación industrial",IFERROR(INDEX('3. Gasto Total '!$G$25:$G$43,MATCH(G190,'3. Gasto Total '!$B$25:$B$43,0)),""),IFERROR(INDEX('3. Gasto Total '!$H$25:$H$43,MATCH(G190,'3. Gasto Total '!$B$25:$B$43,0)),))</f>
        <v>0</v>
      </c>
      <c r="I190" s="40"/>
      <c r="J190" s="40"/>
      <c r="K190" s="40"/>
      <c r="L190" s="40"/>
      <c r="M190" s="40"/>
      <c r="N190" s="40"/>
      <c r="O190" s="40"/>
      <c r="P190" s="95">
        <f t="shared" si="12"/>
        <v>0</v>
      </c>
      <c r="Q190" s="43"/>
      <c r="R190" s="43"/>
      <c r="S190" s="43"/>
      <c r="T190" s="44"/>
      <c r="U190" s="44"/>
      <c r="V190" s="97">
        <f t="shared" si="13"/>
        <v>0</v>
      </c>
      <c r="W190" s="97">
        <f t="shared" si="1"/>
        <v>0</v>
      </c>
      <c r="X190" s="97">
        <f t="shared" si="2"/>
        <v>0</v>
      </c>
      <c r="Y190" s="113"/>
      <c r="Z190" s="44"/>
      <c r="AA190" s="53"/>
      <c r="AB190" s="53"/>
      <c r="AC190" s="97">
        <f t="shared" si="3"/>
        <v>0</v>
      </c>
      <c r="AD190" s="113"/>
      <c r="AE190" s="46"/>
      <c r="AF190" s="46"/>
      <c r="AG190" s="46"/>
      <c r="AH190" s="97">
        <f t="shared" si="4"/>
        <v>0</v>
      </c>
      <c r="AI190" s="113"/>
      <c r="AJ190" s="46"/>
      <c r="AK190" s="54"/>
      <c r="AL190" s="53"/>
      <c r="AM190" s="97">
        <f t="shared" si="5"/>
        <v>0</v>
      </c>
      <c r="AN190" s="113"/>
      <c r="AO190" s="46"/>
      <c r="AP190" s="54"/>
      <c r="AQ190" s="53"/>
      <c r="AR190" s="97">
        <f t="shared" si="6"/>
        <v>0</v>
      </c>
      <c r="AS190" s="97">
        <f t="shared" si="7"/>
        <v>0</v>
      </c>
      <c r="AT190" s="97">
        <f t="shared" si="8"/>
        <v>0</v>
      </c>
      <c r="AU190" s="97">
        <f t="shared" si="9"/>
        <v>0</v>
      </c>
      <c r="AV190" s="113"/>
      <c r="AW190" s="46"/>
      <c r="AX190" s="46"/>
      <c r="AY190" s="97">
        <f t="shared" si="10"/>
        <v>0</v>
      </c>
      <c r="BC190" s="56" t="str">
        <f t="shared" si="11"/>
        <v/>
      </c>
      <c r="BD190" s="45">
        <f>IF(Q190&gt;'Costes máximos'!$D$22,'Costes máximos'!$D$22,Q190)</f>
        <v>0</v>
      </c>
      <c r="BE190" s="45">
        <f>IF(R190&gt;'Costes máximos'!$D$22,'Costes máximos'!$D$22,R190)</f>
        <v>0</v>
      </c>
      <c r="BF190" s="45">
        <f>IF(S190&gt;'Costes máximos'!$D$22,'Costes máximos'!$D$22,S190)</f>
        <v>0</v>
      </c>
      <c r="BG190" s="45">
        <f>IF(T190&gt;'Costes máximos'!$D$22,'Costes máximos'!$D$22,T190)</f>
        <v>0</v>
      </c>
      <c r="BH190" s="45">
        <f>IF(U190&gt;'Costes máximos'!$D$22,'Costes máximos'!$D$22,U190)</f>
        <v>0</v>
      </c>
    </row>
    <row r="191" spans="2:60" outlineLevel="1" x14ac:dyDescent="0.25">
      <c r="B191" s="63"/>
      <c r="C191" s="64"/>
      <c r="D191" s="64"/>
      <c r="E191" s="64"/>
      <c r="F191" s="95">
        <f>IFERROR(INDEX('1. Paquetes y Tareas'!$F$16:$F$84,MATCH(BC191,'1. Paquetes y Tareas'!$E$16:$E$84,0)),0)</f>
        <v>0</v>
      </c>
      <c r="G191" s="50"/>
      <c r="H191" s="96">
        <f>IF($C$48="Investigación industrial",IFERROR(INDEX('3. Gasto Total '!$G$25:$G$43,MATCH(G191,'3. Gasto Total '!$B$25:$B$43,0)),""),IFERROR(INDEX('3. Gasto Total '!$H$25:$H$43,MATCH(G191,'3. Gasto Total '!$B$25:$B$43,0)),))</f>
        <v>0</v>
      </c>
      <c r="I191" s="40"/>
      <c r="J191" s="40"/>
      <c r="K191" s="40"/>
      <c r="L191" s="40"/>
      <c r="M191" s="40"/>
      <c r="N191" s="40"/>
      <c r="O191" s="40"/>
      <c r="P191" s="95">
        <f t="shared" si="12"/>
        <v>0</v>
      </c>
      <c r="Q191" s="43"/>
      <c r="R191" s="43"/>
      <c r="S191" s="43"/>
      <c r="T191" s="44"/>
      <c r="U191" s="44"/>
      <c r="V191" s="97">
        <f t="shared" si="13"/>
        <v>0</v>
      </c>
      <c r="W191" s="97">
        <f t="shared" si="1"/>
        <v>0</v>
      </c>
      <c r="X191" s="97">
        <f t="shared" si="2"/>
        <v>0</v>
      </c>
      <c r="Y191" s="113"/>
      <c r="Z191" s="44"/>
      <c r="AA191" s="53"/>
      <c r="AB191" s="53"/>
      <c r="AC191" s="97">
        <f t="shared" si="3"/>
        <v>0</v>
      </c>
      <c r="AD191" s="113"/>
      <c r="AE191" s="46"/>
      <c r="AF191" s="46"/>
      <c r="AG191" s="46"/>
      <c r="AH191" s="97">
        <f t="shared" si="4"/>
        <v>0</v>
      </c>
      <c r="AI191" s="113"/>
      <c r="AJ191" s="46"/>
      <c r="AK191" s="54"/>
      <c r="AL191" s="53"/>
      <c r="AM191" s="97">
        <f t="shared" si="5"/>
        <v>0</v>
      </c>
      <c r="AN191" s="113"/>
      <c r="AO191" s="46"/>
      <c r="AP191" s="54"/>
      <c r="AQ191" s="53"/>
      <c r="AR191" s="97">
        <f t="shared" si="6"/>
        <v>0</v>
      </c>
      <c r="AS191" s="97">
        <f t="shared" si="7"/>
        <v>0</v>
      </c>
      <c r="AT191" s="97">
        <f t="shared" si="8"/>
        <v>0</v>
      </c>
      <c r="AU191" s="97">
        <f t="shared" si="9"/>
        <v>0</v>
      </c>
      <c r="AV191" s="113"/>
      <c r="AW191" s="46"/>
      <c r="AX191" s="46"/>
      <c r="AY191" s="97">
        <f t="shared" si="10"/>
        <v>0</v>
      </c>
      <c r="BC191" s="56" t="str">
        <f t="shared" si="11"/>
        <v/>
      </c>
      <c r="BD191" s="45">
        <f>IF(Q191&gt;'Costes máximos'!$D$22,'Costes máximos'!$D$22,Q191)</f>
        <v>0</v>
      </c>
      <c r="BE191" s="45">
        <f>IF(R191&gt;'Costes máximos'!$D$22,'Costes máximos'!$D$22,R191)</f>
        <v>0</v>
      </c>
      <c r="BF191" s="45">
        <f>IF(S191&gt;'Costes máximos'!$D$22,'Costes máximos'!$D$22,S191)</f>
        <v>0</v>
      </c>
      <c r="BG191" s="45">
        <f>IF(T191&gt;'Costes máximos'!$D$22,'Costes máximos'!$D$22,T191)</f>
        <v>0</v>
      </c>
      <c r="BH191" s="45">
        <f>IF(U191&gt;'Costes máximos'!$D$22,'Costes máximos'!$D$22,U191)</f>
        <v>0</v>
      </c>
    </row>
    <row r="192" spans="2:60" outlineLevel="1" x14ac:dyDescent="0.25">
      <c r="B192" s="63"/>
      <c r="C192" s="64"/>
      <c r="D192" s="64"/>
      <c r="E192" s="64"/>
      <c r="F192" s="95">
        <f>IFERROR(INDEX('1. Paquetes y Tareas'!$F$16:$F$84,MATCH(BC192,'1. Paquetes y Tareas'!$E$16:$E$84,0)),0)</f>
        <v>0</v>
      </c>
      <c r="G192" s="50"/>
      <c r="H192" s="96">
        <f>IF($C$48="Investigación industrial",IFERROR(INDEX('3. Gasto Total '!$G$25:$G$43,MATCH(G192,'3. Gasto Total '!$B$25:$B$43,0)),""),IFERROR(INDEX('3. Gasto Total '!$H$25:$H$43,MATCH(G192,'3. Gasto Total '!$B$25:$B$43,0)),))</f>
        <v>0</v>
      </c>
      <c r="I192" s="40"/>
      <c r="J192" s="40"/>
      <c r="K192" s="40"/>
      <c r="L192" s="40"/>
      <c r="M192" s="40"/>
      <c r="N192" s="40"/>
      <c r="O192" s="40"/>
      <c r="P192" s="95">
        <f t="shared" si="12"/>
        <v>0</v>
      </c>
      <c r="Q192" s="43"/>
      <c r="R192" s="43"/>
      <c r="S192" s="43"/>
      <c r="T192" s="44"/>
      <c r="U192" s="44"/>
      <c r="V192" s="97">
        <f t="shared" si="13"/>
        <v>0</v>
      </c>
      <c r="W192" s="97">
        <f t="shared" si="1"/>
        <v>0</v>
      </c>
      <c r="X192" s="97">
        <f t="shared" si="2"/>
        <v>0</v>
      </c>
      <c r="Y192" s="113"/>
      <c r="Z192" s="44"/>
      <c r="AA192" s="53"/>
      <c r="AB192" s="53"/>
      <c r="AC192" s="97">
        <f t="shared" si="3"/>
        <v>0</v>
      </c>
      <c r="AD192" s="113"/>
      <c r="AE192" s="46"/>
      <c r="AF192" s="46"/>
      <c r="AG192" s="46"/>
      <c r="AH192" s="97">
        <f t="shared" si="4"/>
        <v>0</v>
      </c>
      <c r="AI192" s="113"/>
      <c r="AJ192" s="46"/>
      <c r="AK192" s="54"/>
      <c r="AL192" s="53"/>
      <c r="AM192" s="97">
        <f t="shared" si="5"/>
        <v>0</v>
      </c>
      <c r="AN192" s="113"/>
      <c r="AO192" s="46"/>
      <c r="AP192" s="54"/>
      <c r="AQ192" s="53"/>
      <c r="AR192" s="97">
        <f t="shared" si="6"/>
        <v>0</v>
      </c>
      <c r="AS192" s="97">
        <f t="shared" si="7"/>
        <v>0</v>
      </c>
      <c r="AT192" s="97">
        <f t="shared" si="8"/>
        <v>0</v>
      </c>
      <c r="AU192" s="97">
        <f t="shared" si="9"/>
        <v>0</v>
      </c>
      <c r="AV192" s="113"/>
      <c r="AW192" s="46"/>
      <c r="AX192" s="46"/>
      <c r="AY192" s="97">
        <f t="shared" si="10"/>
        <v>0</v>
      </c>
      <c r="BC192" s="56" t="str">
        <f t="shared" si="11"/>
        <v/>
      </c>
      <c r="BD192" s="45">
        <f>IF(Q192&gt;'Costes máximos'!$D$22,'Costes máximos'!$D$22,Q192)</f>
        <v>0</v>
      </c>
      <c r="BE192" s="45">
        <f>IF(R192&gt;'Costes máximos'!$D$22,'Costes máximos'!$D$22,R192)</f>
        <v>0</v>
      </c>
      <c r="BF192" s="45">
        <f>IF(S192&gt;'Costes máximos'!$D$22,'Costes máximos'!$D$22,S192)</f>
        <v>0</v>
      </c>
      <c r="BG192" s="45">
        <f>IF(T192&gt;'Costes máximos'!$D$22,'Costes máximos'!$D$22,T192)</f>
        <v>0</v>
      </c>
      <c r="BH192" s="45">
        <f>IF(U192&gt;'Costes máximos'!$D$22,'Costes máximos'!$D$22,U192)</f>
        <v>0</v>
      </c>
    </row>
    <row r="193" spans="2:60" outlineLevel="1" x14ac:dyDescent="0.25">
      <c r="B193" s="63"/>
      <c r="C193" s="64"/>
      <c r="D193" s="64"/>
      <c r="E193" s="64"/>
      <c r="F193" s="95">
        <f>IFERROR(INDEX('1. Paquetes y Tareas'!$F$16:$F$84,MATCH(BC193,'1. Paquetes y Tareas'!$E$16:$E$84,0)),0)</f>
        <v>0</v>
      </c>
      <c r="G193" s="50"/>
      <c r="H193" s="96">
        <f>IF($C$48="Investigación industrial",IFERROR(INDEX('3. Gasto Total '!$G$25:$G$43,MATCH(G193,'3. Gasto Total '!$B$25:$B$43,0)),""),IFERROR(INDEX('3. Gasto Total '!$H$25:$H$43,MATCH(G193,'3. Gasto Total '!$B$25:$B$43,0)),))</f>
        <v>0</v>
      </c>
      <c r="I193" s="40"/>
      <c r="J193" s="40"/>
      <c r="K193" s="40"/>
      <c r="L193" s="40"/>
      <c r="M193" s="40"/>
      <c r="N193" s="40"/>
      <c r="O193" s="40"/>
      <c r="P193" s="95">
        <f t="shared" si="12"/>
        <v>0</v>
      </c>
      <c r="Q193" s="43"/>
      <c r="R193" s="43"/>
      <c r="S193" s="43"/>
      <c r="T193" s="44"/>
      <c r="U193" s="44"/>
      <c r="V193" s="97">
        <f t="shared" si="13"/>
        <v>0</v>
      </c>
      <c r="W193" s="97">
        <f t="shared" si="1"/>
        <v>0</v>
      </c>
      <c r="X193" s="97">
        <f t="shared" si="2"/>
        <v>0</v>
      </c>
      <c r="Y193" s="113"/>
      <c r="Z193" s="44"/>
      <c r="AA193" s="53"/>
      <c r="AB193" s="53"/>
      <c r="AC193" s="97">
        <f t="shared" si="3"/>
        <v>0</v>
      </c>
      <c r="AD193" s="113"/>
      <c r="AE193" s="46"/>
      <c r="AF193" s="46"/>
      <c r="AG193" s="46"/>
      <c r="AH193" s="97">
        <f t="shared" si="4"/>
        <v>0</v>
      </c>
      <c r="AI193" s="113"/>
      <c r="AJ193" s="46"/>
      <c r="AK193" s="54"/>
      <c r="AL193" s="53"/>
      <c r="AM193" s="97">
        <f t="shared" si="5"/>
        <v>0</v>
      </c>
      <c r="AN193" s="113"/>
      <c r="AO193" s="46"/>
      <c r="AP193" s="54"/>
      <c r="AQ193" s="53"/>
      <c r="AR193" s="97">
        <f t="shared" si="6"/>
        <v>0</v>
      </c>
      <c r="AS193" s="97">
        <f t="shared" si="7"/>
        <v>0</v>
      </c>
      <c r="AT193" s="97">
        <f t="shared" si="8"/>
        <v>0</v>
      </c>
      <c r="AU193" s="97">
        <f t="shared" si="9"/>
        <v>0</v>
      </c>
      <c r="AV193" s="113"/>
      <c r="AW193" s="46"/>
      <c r="AX193" s="46"/>
      <c r="AY193" s="97">
        <f t="shared" si="10"/>
        <v>0</v>
      </c>
      <c r="BC193" s="56" t="str">
        <f t="shared" si="11"/>
        <v/>
      </c>
      <c r="BD193" s="45">
        <f>IF(Q193&gt;'Costes máximos'!$D$22,'Costes máximos'!$D$22,Q193)</f>
        <v>0</v>
      </c>
      <c r="BE193" s="45">
        <f>IF(R193&gt;'Costes máximos'!$D$22,'Costes máximos'!$D$22,R193)</f>
        <v>0</v>
      </c>
      <c r="BF193" s="45">
        <f>IF(S193&gt;'Costes máximos'!$D$22,'Costes máximos'!$D$22,S193)</f>
        <v>0</v>
      </c>
      <c r="BG193" s="45">
        <f>IF(T193&gt;'Costes máximos'!$D$22,'Costes máximos'!$D$22,T193)</f>
        <v>0</v>
      </c>
      <c r="BH193" s="45">
        <f>IF(U193&gt;'Costes máximos'!$D$22,'Costes máximos'!$D$22,U193)</f>
        <v>0</v>
      </c>
    </row>
    <row r="194" spans="2:60" outlineLevel="1" x14ac:dyDescent="0.25">
      <c r="B194" s="63"/>
      <c r="C194" s="64"/>
      <c r="D194" s="64"/>
      <c r="E194" s="64"/>
      <c r="F194" s="95">
        <f>IFERROR(INDEX('1. Paquetes y Tareas'!$F$16:$F$84,MATCH(BC194,'1. Paquetes y Tareas'!$E$16:$E$84,0)),0)</f>
        <v>0</v>
      </c>
      <c r="G194" s="50"/>
      <c r="H194" s="96">
        <f>IF($C$48="Investigación industrial",IFERROR(INDEX('3. Gasto Total '!$G$25:$G$43,MATCH(G194,'3. Gasto Total '!$B$25:$B$43,0)),""),IFERROR(INDEX('3. Gasto Total '!$H$25:$H$43,MATCH(G194,'3. Gasto Total '!$B$25:$B$43,0)),))</f>
        <v>0</v>
      </c>
      <c r="I194" s="40"/>
      <c r="J194" s="40"/>
      <c r="K194" s="40"/>
      <c r="L194" s="40"/>
      <c r="M194" s="40"/>
      <c r="N194" s="40"/>
      <c r="O194" s="40"/>
      <c r="P194" s="95">
        <f t="shared" si="12"/>
        <v>0</v>
      </c>
      <c r="Q194" s="43"/>
      <c r="R194" s="43"/>
      <c r="S194" s="43"/>
      <c r="T194" s="44"/>
      <c r="U194" s="44"/>
      <c r="V194" s="97">
        <f t="shared" si="13"/>
        <v>0</v>
      </c>
      <c r="W194" s="97">
        <f t="shared" si="1"/>
        <v>0</v>
      </c>
      <c r="X194" s="97">
        <f t="shared" si="2"/>
        <v>0</v>
      </c>
      <c r="Y194" s="113"/>
      <c r="Z194" s="44"/>
      <c r="AA194" s="53"/>
      <c r="AB194" s="53"/>
      <c r="AC194" s="97">
        <f t="shared" si="3"/>
        <v>0</v>
      </c>
      <c r="AD194" s="113"/>
      <c r="AE194" s="46"/>
      <c r="AF194" s="46"/>
      <c r="AG194" s="46"/>
      <c r="AH194" s="97">
        <f t="shared" si="4"/>
        <v>0</v>
      </c>
      <c r="AI194" s="113"/>
      <c r="AJ194" s="46"/>
      <c r="AK194" s="54"/>
      <c r="AL194" s="53"/>
      <c r="AM194" s="97">
        <f t="shared" si="5"/>
        <v>0</v>
      </c>
      <c r="AN194" s="113"/>
      <c r="AO194" s="46"/>
      <c r="AP194" s="54"/>
      <c r="AQ194" s="53"/>
      <c r="AR194" s="97">
        <f t="shared" si="6"/>
        <v>0</v>
      </c>
      <c r="AS194" s="97">
        <f t="shared" si="7"/>
        <v>0</v>
      </c>
      <c r="AT194" s="97">
        <f t="shared" si="8"/>
        <v>0</v>
      </c>
      <c r="AU194" s="97">
        <f t="shared" si="9"/>
        <v>0</v>
      </c>
      <c r="AV194" s="113"/>
      <c r="AW194" s="46"/>
      <c r="AX194" s="46"/>
      <c r="AY194" s="97">
        <f t="shared" si="10"/>
        <v>0</v>
      </c>
      <c r="BC194" s="56" t="str">
        <f t="shared" si="11"/>
        <v/>
      </c>
      <c r="BD194" s="45">
        <f>IF(Q194&gt;'Costes máximos'!$D$22,'Costes máximos'!$D$22,Q194)</f>
        <v>0</v>
      </c>
      <c r="BE194" s="45">
        <f>IF(R194&gt;'Costes máximos'!$D$22,'Costes máximos'!$D$22,R194)</f>
        <v>0</v>
      </c>
      <c r="BF194" s="45">
        <f>IF(S194&gt;'Costes máximos'!$D$22,'Costes máximos'!$D$22,S194)</f>
        <v>0</v>
      </c>
      <c r="BG194" s="45">
        <f>IF(T194&gt;'Costes máximos'!$D$22,'Costes máximos'!$D$22,T194)</f>
        <v>0</v>
      </c>
      <c r="BH194" s="45">
        <f>IF(U194&gt;'Costes máximos'!$D$22,'Costes máximos'!$D$22,U194)</f>
        <v>0</v>
      </c>
    </row>
    <row r="195" spans="2:60" outlineLevel="1" x14ac:dyDescent="0.25">
      <c r="B195" s="63"/>
      <c r="C195" s="64"/>
      <c r="D195" s="64"/>
      <c r="E195" s="64"/>
      <c r="F195" s="95">
        <f>IFERROR(INDEX('1. Paquetes y Tareas'!$F$16:$F$84,MATCH(BC195,'1. Paquetes y Tareas'!$E$16:$E$84,0)),0)</f>
        <v>0</v>
      </c>
      <c r="G195" s="50"/>
      <c r="H195" s="96">
        <f>IF($C$48="Investigación industrial",IFERROR(INDEX('3. Gasto Total '!$G$25:$G$43,MATCH(G195,'3. Gasto Total '!$B$25:$B$43,0)),""),IFERROR(INDEX('3. Gasto Total '!$H$25:$H$43,MATCH(G195,'3. Gasto Total '!$B$25:$B$43,0)),))</f>
        <v>0</v>
      </c>
      <c r="I195" s="40"/>
      <c r="J195" s="40"/>
      <c r="K195" s="40"/>
      <c r="L195" s="40"/>
      <c r="M195" s="40"/>
      <c r="N195" s="40"/>
      <c r="O195" s="40"/>
      <c r="P195" s="95">
        <f t="shared" si="12"/>
        <v>0</v>
      </c>
      <c r="Q195" s="43"/>
      <c r="R195" s="43"/>
      <c r="S195" s="43"/>
      <c r="T195" s="44"/>
      <c r="U195" s="44"/>
      <c r="V195" s="97">
        <f t="shared" si="13"/>
        <v>0</v>
      </c>
      <c r="W195" s="97">
        <f t="shared" si="1"/>
        <v>0</v>
      </c>
      <c r="X195" s="97">
        <f t="shared" si="2"/>
        <v>0</v>
      </c>
      <c r="Y195" s="113"/>
      <c r="Z195" s="44"/>
      <c r="AA195" s="53"/>
      <c r="AB195" s="53"/>
      <c r="AC195" s="97">
        <f t="shared" si="3"/>
        <v>0</v>
      </c>
      <c r="AD195" s="113"/>
      <c r="AE195" s="46"/>
      <c r="AF195" s="46"/>
      <c r="AG195" s="46"/>
      <c r="AH195" s="97">
        <f t="shared" si="4"/>
        <v>0</v>
      </c>
      <c r="AI195" s="113"/>
      <c r="AJ195" s="46"/>
      <c r="AK195" s="54"/>
      <c r="AL195" s="53"/>
      <c r="AM195" s="97">
        <f t="shared" si="5"/>
        <v>0</v>
      </c>
      <c r="AN195" s="113"/>
      <c r="AO195" s="46"/>
      <c r="AP195" s="54"/>
      <c r="AQ195" s="53"/>
      <c r="AR195" s="97">
        <f t="shared" si="6"/>
        <v>0</v>
      </c>
      <c r="AS195" s="97">
        <f t="shared" si="7"/>
        <v>0</v>
      </c>
      <c r="AT195" s="97">
        <f t="shared" si="8"/>
        <v>0</v>
      </c>
      <c r="AU195" s="97">
        <f t="shared" si="9"/>
        <v>0</v>
      </c>
      <c r="AV195" s="113"/>
      <c r="AW195" s="46"/>
      <c r="AX195" s="46"/>
      <c r="AY195" s="97">
        <f t="shared" si="10"/>
        <v>0</v>
      </c>
      <c r="BC195" s="56" t="str">
        <f t="shared" si="11"/>
        <v/>
      </c>
      <c r="BD195" s="45">
        <f>IF(Q195&gt;'Costes máximos'!$D$22,'Costes máximos'!$D$22,Q195)</f>
        <v>0</v>
      </c>
      <c r="BE195" s="45">
        <f>IF(R195&gt;'Costes máximos'!$D$22,'Costes máximos'!$D$22,R195)</f>
        <v>0</v>
      </c>
      <c r="BF195" s="45">
        <f>IF(S195&gt;'Costes máximos'!$D$22,'Costes máximos'!$D$22,S195)</f>
        <v>0</v>
      </c>
      <c r="BG195" s="45">
        <f>IF(T195&gt;'Costes máximos'!$D$22,'Costes máximos'!$D$22,T195)</f>
        <v>0</v>
      </c>
      <c r="BH195" s="45">
        <f>IF(U195&gt;'Costes máximos'!$D$22,'Costes máximos'!$D$22,U195)</f>
        <v>0</v>
      </c>
    </row>
    <row r="196" spans="2:60" outlineLevel="1" x14ac:dyDescent="0.25">
      <c r="B196" s="63"/>
      <c r="C196" s="64"/>
      <c r="D196" s="64"/>
      <c r="E196" s="64"/>
      <c r="F196" s="95">
        <f>IFERROR(INDEX('1. Paquetes y Tareas'!$F$16:$F$84,MATCH(BC196,'1. Paquetes y Tareas'!$E$16:$E$84,0)),0)</f>
        <v>0</v>
      </c>
      <c r="G196" s="50"/>
      <c r="H196" s="96">
        <f>IF($C$48="Investigación industrial",IFERROR(INDEX('3. Gasto Total '!$G$25:$G$43,MATCH(G196,'3. Gasto Total '!$B$25:$B$43,0)),""),IFERROR(INDEX('3. Gasto Total '!$H$25:$H$43,MATCH(G196,'3. Gasto Total '!$B$25:$B$43,0)),))</f>
        <v>0</v>
      </c>
      <c r="I196" s="40"/>
      <c r="J196" s="40"/>
      <c r="K196" s="40"/>
      <c r="L196" s="40"/>
      <c r="M196" s="40"/>
      <c r="N196" s="40"/>
      <c r="O196" s="40"/>
      <c r="P196" s="95">
        <f t="shared" si="12"/>
        <v>0</v>
      </c>
      <c r="Q196" s="43"/>
      <c r="R196" s="43"/>
      <c r="S196" s="43"/>
      <c r="T196" s="44"/>
      <c r="U196" s="44"/>
      <c r="V196" s="97">
        <f t="shared" si="13"/>
        <v>0</v>
      </c>
      <c r="W196" s="97">
        <f t="shared" si="1"/>
        <v>0</v>
      </c>
      <c r="X196" s="97">
        <f t="shared" si="2"/>
        <v>0</v>
      </c>
      <c r="Y196" s="113"/>
      <c r="Z196" s="44"/>
      <c r="AA196" s="53"/>
      <c r="AB196" s="53"/>
      <c r="AC196" s="97">
        <f t="shared" si="3"/>
        <v>0</v>
      </c>
      <c r="AD196" s="113"/>
      <c r="AE196" s="46"/>
      <c r="AF196" s="46"/>
      <c r="AG196" s="46"/>
      <c r="AH196" s="97">
        <f t="shared" si="4"/>
        <v>0</v>
      </c>
      <c r="AI196" s="113"/>
      <c r="AJ196" s="46"/>
      <c r="AK196" s="54"/>
      <c r="AL196" s="53"/>
      <c r="AM196" s="97">
        <f t="shared" si="5"/>
        <v>0</v>
      </c>
      <c r="AN196" s="113"/>
      <c r="AO196" s="46"/>
      <c r="AP196" s="54"/>
      <c r="AQ196" s="53"/>
      <c r="AR196" s="97">
        <f t="shared" si="6"/>
        <v>0</v>
      </c>
      <c r="AS196" s="97">
        <f t="shared" si="7"/>
        <v>0</v>
      </c>
      <c r="AT196" s="97">
        <f t="shared" si="8"/>
        <v>0</v>
      </c>
      <c r="AU196" s="97">
        <f t="shared" si="9"/>
        <v>0</v>
      </c>
      <c r="AV196" s="113"/>
      <c r="AW196" s="46"/>
      <c r="AX196" s="46"/>
      <c r="AY196" s="97">
        <f t="shared" si="10"/>
        <v>0</v>
      </c>
      <c r="BC196" s="56" t="str">
        <f t="shared" si="11"/>
        <v/>
      </c>
      <c r="BD196" s="45">
        <f>IF(Q196&gt;'Costes máximos'!$D$22,'Costes máximos'!$D$22,Q196)</f>
        <v>0</v>
      </c>
      <c r="BE196" s="45">
        <f>IF(R196&gt;'Costes máximos'!$D$22,'Costes máximos'!$D$22,R196)</f>
        <v>0</v>
      </c>
      <c r="BF196" s="45">
        <f>IF(S196&gt;'Costes máximos'!$D$22,'Costes máximos'!$D$22,S196)</f>
        <v>0</v>
      </c>
      <c r="BG196" s="45">
        <f>IF(T196&gt;'Costes máximos'!$D$22,'Costes máximos'!$D$22,T196)</f>
        <v>0</v>
      </c>
      <c r="BH196" s="45">
        <f>IF(U196&gt;'Costes máximos'!$D$22,'Costes máximos'!$D$22,U196)</f>
        <v>0</v>
      </c>
    </row>
    <row r="197" spans="2:60" outlineLevel="1" x14ac:dyDescent="0.25">
      <c r="B197" s="63"/>
      <c r="C197" s="64"/>
      <c r="D197" s="64"/>
      <c r="E197" s="64"/>
      <c r="F197" s="95">
        <f>IFERROR(INDEX('1. Paquetes y Tareas'!$F$16:$F$84,MATCH(BC197,'1. Paquetes y Tareas'!$E$16:$E$84,0)),0)</f>
        <v>0</v>
      </c>
      <c r="G197" s="50"/>
      <c r="H197" s="96">
        <f>IF($C$48="Investigación industrial",IFERROR(INDEX('3. Gasto Total '!$G$25:$G$43,MATCH(G197,'3. Gasto Total '!$B$25:$B$43,0)),""),IFERROR(INDEX('3. Gasto Total '!$H$25:$H$43,MATCH(G197,'3. Gasto Total '!$B$25:$B$43,0)),))</f>
        <v>0</v>
      </c>
      <c r="I197" s="40"/>
      <c r="J197" s="40"/>
      <c r="K197" s="40"/>
      <c r="L197" s="40"/>
      <c r="M197" s="40"/>
      <c r="N197" s="40"/>
      <c r="O197" s="40"/>
      <c r="P197" s="95">
        <f t="shared" si="12"/>
        <v>0</v>
      </c>
      <c r="Q197" s="43"/>
      <c r="R197" s="43"/>
      <c r="S197" s="43"/>
      <c r="T197" s="44"/>
      <c r="U197" s="44"/>
      <c r="V197" s="97">
        <f t="shared" si="13"/>
        <v>0</v>
      </c>
      <c r="W197" s="97">
        <f t="shared" si="1"/>
        <v>0</v>
      </c>
      <c r="X197" s="97">
        <f t="shared" si="2"/>
        <v>0</v>
      </c>
      <c r="Y197" s="113"/>
      <c r="Z197" s="44"/>
      <c r="AA197" s="53"/>
      <c r="AB197" s="53"/>
      <c r="AC197" s="97">
        <f t="shared" si="3"/>
        <v>0</v>
      </c>
      <c r="AD197" s="113"/>
      <c r="AE197" s="46"/>
      <c r="AF197" s="46"/>
      <c r="AG197" s="46"/>
      <c r="AH197" s="97">
        <f t="shared" si="4"/>
        <v>0</v>
      </c>
      <c r="AI197" s="113"/>
      <c r="AJ197" s="46"/>
      <c r="AK197" s="54"/>
      <c r="AL197" s="53"/>
      <c r="AM197" s="97">
        <f t="shared" si="5"/>
        <v>0</v>
      </c>
      <c r="AN197" s="113"/>
      <c r="AO197" s="46"/>
      <c r="AP197" s="54"/>
      <c r="AQ197" s="53"/>
      <c r="AR197" s="97">
        <f t="shared" si="6"/>
        <v>0</v>
      </c>
      <c r="AS197" s="97">
        <f t="shared" si="7"/>
        <v>0</v>
      </c>
      <c r="AT197" s="97">
        <f t="shared" si="8"/>
        <v>0</v>
      </c>
      <c r="AU197" s="97">
        <f t="shared" si="9"/>
        <v>0</v>
      </c>
      <c r="AV197" s="113"/>
      <c r="AW197" s="46"/>
      <c r="AX197" s="46"/>
      <c r="AY197" s="97">
        <f t="shared" si="10"/>
        <v>0</v>
      </c>
      <c r="BC197" s="56" t="str">
        <f t="shared" si="11"/>
        <v/>
      </c>
      <c r="BD197" s="45">
        <f>IF(Q197&gt;'Costes máximos'!$D$22,'Costes máximos'!$D$22,Q197)</f>
        <v>0</v>
      </c>
      <c r="BE197" s="45">
        <f>IF(R197&gt;'Costes máximos'!$D$22,'Costes máximos'!$D$22,R197)</f>
        <v>0</v>
      </c>
      <c r="BF197" s="45">
        <f>IF(S197&gt;'Costes máximos'!$D$22,'Costes máximos'!$D$22,S197)</f>
        <v>0</v>
      </c>
      <c r="BG197" s="45">
        <f>IF(T197&gt;'Costes máximos'!$D$22,'Costes máximos'!$D$22,T197)</f>
        <v>0</v>
      </c>
      <c r="BH197" s="45">
        <f>IF(U197&gt;'Costes máximos'!$D$22,'Costes máximos'!$D$22,U197)</f>
        <v>0</v>
      </c>
    </row>
    <row r="198" spans="2:60" outlineLevel="1" x14ac:dyDescent="0.25">
      <c r="B198" s="63"/>
      <c r="C198" s="64"/>
      <c r="D198" s="64"/>
      <c r="E198" s="64"/>
      <c r="F198" s="95">
        <f>IFERROR(INDEX('1. Paquetes y Tareas'!$F$16:$F$84,MATCH(BC198,'1. Paquetes y Tareas'!$E$16:$E$84,0)),0)</f>
        <v>0</v>
      </c>
      <c r="G198" s="50"/>
      <c r="H198" s="96">
        <f>IF($C$48="Investigación industrial",IFERROR(INDEX('3. Gasto Total '!$G$25:$G$43,MATCH(G198,'3. Gasto Total '!$B$25:$B$43,0)),""),IFERROR(INDEX('3. Gasto Total '!$H$25:$H$43,MATCH(G198,'3. Gasto Total '!$B$25:$B$43,0)),))</f>
        <v>0</v>
      </c>
      <c r="I198" s="40"/>
      <c r="J198" s="40"/>
      <c r="K198" s="40"/>
      <c r="L198" s="40"/>
      <c r="M198" s="40"/>
      <c r="N198" s="40"/>
      <c r="O198" s="40"/>
      <c r="P198" s="95">
        <f t="shared" si="12"/>
        <v>0</v>
      </c>
      <c r="Q198" s="43"/>
      <c r="R198" s="43"/>
      <c r="S198" s="43"/>
      <c r="T198" s="44"/>
      <c r="U198" s="44"/>
      <c r="V198" s="97">
        <f t="shared" si="13"/>
        <v>0</v>
      </c>
      <c r="W198" s="97">
        <f t="shared" si="1"/>
        <v>0</v>
      </c>
      <c r="X198" s="97">
        <f t="shared" si="2"/>
        <v>0</v>
      </c>
      <c r="Y198" s="113"/>
      <c r="Z198" s="44"/>
      <c r="AA198" s="53"/>
      <c r="AB198" s="53"/>
      <c r="AC198" s="97">
        <f t="shared" si="3"/>
        <v>0</v>
      </c>
      <c r="AD198" s="113"/>
      <c r="AE198" s="46"/>
      <c r="AF198" s="46"/>
      <c r="AG198" s="46"/>
      <c r="AH198" s="97">
        <f t="shared" si="4"/>
        <v>0</v>
      </c>
      <c r="AI198" s="113"/>
      <c r="AJ198" s="46"/>
      <c r="AK198" s="54"/>
      <c r="AL198" s="53"/>
      <c r="AM198" s="97">
        <f t="shared" si="5"/>
        <v>0</v>
      </c>
      <c r="AN198" s="113"/>
      <c r="AO198" s="46"/>
      <c r="AP198" s="54"/>
      <c r="AQ198" s="53"/>
      <c r="AR198" s="97">
        <f t="shared" si="6"/>
        <v>0</v>
      </c>
      <c r="AS198" s="97">
        <f t="shared" si="7"/>
        <v>0</v>
      </c>
      <c r="AT198" s="97">
        <f t="shared" si="8"/>
        <v>0</v>
      </c>
      <c r="AU198" s="97">
        <f t="shared" si="9"/>
        <v>0</v>
      </c>
      <c r="AV198" s="113"/>
      <c r="AW198" s="46"/>
      <c r="AX198" s="46"/>
      <c r="AY198" s="97">
        <f t="shared" si="10"/>
        <v>0</v>
      </c>
      <c r="BC198" s="56" t="str">
        <f t="shared" si="11"/>
        <v/>
      </c>
      <c r="BD198" s="45">
        <f>IF(Q198&gt;'Costes máximos'!$D$22,'Costes máximos'!$D$22,Q198)</f>
        <v>0</v>
      </c>
      <c r="BE198" s="45">
        <f>IF(R198&gt;'Costes máximos'!$D$22,'Costes máximos'!$D$22,R198)</f>
        <v>0</v>
      </c>
      <c r="BF198" s="45">
        <f>IF(S198&gt;'Costes máximos'!$D$22,'Costes máximos'!$D$22,S198)</f>
        <v>0</v>
      </c>
      <c r="BG198" s="45">
        <f>IF(T198&gt;'Costes máximos'!$D$22,'Costes máximos'!$D$22,T198)</f>
        <v>0</v>
      </c>
      <c r="BH198" s="45">
        <f>IF(U198&gt;'Costes máximos'!$D$22,'Costes máximos'!$D$22,U198)</f>
        <v>0</v>
      </c>
    </row>
    <row r="199" spans="2:60" outlineLevel="1" x14ac:dyDescent="0.25">
      <c r="B199" s="63"/>
      <c r="C199" s="64"/>
      <c r="D199" s="64"/>
      <c r="E199" s="64"/>
      <c r="F199" s="95">
        <f>IFERROR(INDEX('1. Paquetes y Tareas'!$F$16:$F$84,MATCH(BC199,'1. Paquetes y Tareas'!$E$16:$E$84,0)),0)</f>
        <v>0</v>
      </c>
      <c r="G199" s="50"/>
      <c r="H199" s="96">
        <f>IF($C$48="Investigación industrial",IFERROR(INDEX('3. Gasto Total '!$G$25:$G$43,MATCH(G199,'3. Gasto Total '!$B$25:$B$43,0)),""),IFERROR(INDEX('3. Gasto Total '!$H$25:$H$43,MATCH(G199,'3. Gasto Total '!$B$25:$B$43,0)),))</f>
        <v>0</v>
      </c>
      <c r="I199" s="40"/>
      <c r="J199" s="40"/>
      <c r="K199" s="40"/>
      <c r="L199" s="40"/>
      <c r="M199" s="40"/>
      <c r="N199" s="40"/>
      <c r="O199" s="40"/>
      <c r="P199" s="95">
        <f t="shared" si="12"/>
        <v>0</v>
      </c>
      <c r="Q199" s="43"/>
      <c r="R199" s="43"/>
      <c r="S199" s="43"/>
      <c r="T199" s="44"/>
      <c r="U199" s="44"/>
      <c r="V199" s="97">
        <f t="shared" si="13"/>
        <v>0</v>
      </c>
      <c r="W199" s="97">
        <f t="shared" si="1"/>
        <v>0</v>
      </c>
      <c r="X199" s="97">
        <f t="shared" si="2"/>
        <v>0</v>
      </c>
      <c r="Y199" s="113"/>
      <c r="Z199" s="44"/>
      <c r="AA199" s="53"/>
      <c r="AB199" s="53"/>
      <c r="AC199" s="97">
        <f t="shared" si="3"/>
        <v>0</v>
      </c>
      <c r="AD199" s="113"/>
      <c r="AE199" s="46"/>
      <c r="AF199" s="46"/>
      <c r="AG199" s="46"/>
      <c r="AH199" s="97">
        <f t="shared" si="4"/>
        <v>0</v>
      </c>
      <c r="AI199" s="113"/>
      <c r="AJ199" s="46"/>
      <c r="AK199" s="54"/>
      <c r="AL199" s="53"/>
      <c r="AM199" s="97">
        <f t="shared" si="5"/>
        <v>0</v>
      </c>
      <c r="AN199" s="113"/>
      <c r="AO199" s="46"/>
      <c r="AP199" s="54"/>
      <c r="AQ199" s="53"/>
      <c r="AR199" s="97">
        <f t="shared" si="6"/>
        <v>0</v>
      </c>
      <c r="AS199" s="97">
        <f t="shared" si="7"/>
        <v>0</v>
      </c>
      <c r="AT199" s="97">
        <f t="shared" si="8"/>
        <v>0</v>
      </c>
      <c r="AU199" s="97">
        <f t="shared" si="9"/>
        <v>0</v>
      </c>
      <c r="AV199" s="113"/>
      <c r="AW199" s="46"/>
      <c r="AX199" s="46"/>
      <c r="AY199" s="97">
        <f t="shared" si="10"/>
        <v>0</v>
      </c>
      <c r="BC199" s="56" t="str">
        <f t="shared" si="11"/>
        <v/>
      </c>
      <c r="BD199" s="45">
        <f>IF(Q199&gt;'Costes máximos'!$D$22,'Costes máximos'!$D$22,Q199)</f>
        <v>0</v>
      </c>
      <c r="BE199" s="45">
        <f>IF(R199&gt;'Costes máximos'!$D$22,'Costes máximos'!$D$22,R199)</f>
        <v>0</v>
      </c>
      <c r="BF199" s="45">
        <f>IF(S199&gt;'Costes máximos'!$D$22,'Costes máximos'!$D$22,S199)</f>
        <v>0</v>
      </c>
      <c r="BG199" s="45">
        <f>IF(T199&gt;'Costes máximos'!$D$22,'Costes máximos'!$D$22,T199)</f>
        <v>0</v>
      </c>
      <c r="BH199" s="45">
        <f>IF(U199&gt;'Costes máximos'!$D$22,'Costes máximos'!$D$22,U199)</f>
        <v>0</v>
      </c>
    </row>
    <row r="200" spans="2:60" outlineLevel="1" x14ac:dyDescent="0.25">
      <c r="B200" s="63"/>
      <c r="C200" s="64"/>
      <c r="D200" s="64"/>
      <c r="E200" s="64"/>
      <c r="F200" s="95">
        <f>IFERROR(INDEX('1. Paquetes y Tareas'!$F$16:$F$84,MATCH(BC200,'1. Paquetes y Tareas'!$E$16:$E$84,0)),0)</f>
        <v>0</v>
      </c>
      <c r="G200" s="50"/>
      <c r="H200" s="96">
        <f>IF($C$48="Investigación industrial",IFERROR(INDEX('3. Gasto Total '!$G$25:$G$43,MATCH(G200,'3. Gasto Total '!$B$25:$B$43,0)),""),IFERROR(INDEX('3. Gasto Total '!$H$25:$H$43,MATCH(G200,'3. Gasto Total '!$B$25:$B$43,0)),))</f>
        <v>0</v>
      </c>
      <c r="I200" s="40"/>
      <c r="J200" s="40"/>
      <c r="K200" s="40"/>
      <c r="L200" s="40"/>
      <c r="M200" s="40"/>
      <c r="N200" s="40"/>
      <c r="O200" s="40"/>
      <c r="P200" s="95">
        <f t="shared" si="12"/>
        <v>0</v>
      </c>
      <c r="Q200" s="43"/>
      <c r="R200" s="43"/>
      <c r="S200" s="43"/>
      <c r="T200" s="44"/>
      <c r="U200" s="44"/>
      <c r="V200" s="97">
        <f t="shared" si="13"/>
        <v>0</v>
      </c>
      <c r="W200" s="97">
        <f t="shared" si="1"/>
        <v>0</v>
      </c>
      <c r="X200" s="97">
        <f t="shared" si="2"/>
        <v>0</v>
      </c>
      <c r="Y200" s="113"/>
      <c r="Z200" s="44"/>
      <c r="AA200" s="53"/>
      <c r="AB200" s="53"/>
      <c r="AC200" s="97">
        <f t="shared" si="3"/>
        <v>0</v>
      </c>
      <c r="AD200" s="113"/>
      <c r="AE200" s="46"/>
      <c r="AF200" s="46"/>
      <c r="AG200" s="46"/>
      <c r="AH200" s="97">
        <f t="shared" si="4"/>
        <v>0</v>
      </c>
      <c r="AI200" s="113"/>
      <c r="AJ200" s="46"/>
      <c r="AK200" s="54"/>
      <c r="AL200" s="53"/>
      <c r="AM200" s="97">
        <f t="shared" si="5"/>
        <v>0</v>
      </c>
      <c r="AN200" s="113"/>
      <c r="AO200" s="46"/>
      <c r="AP200" s="54"/>
      <c r="AQ200" s="53"/>
      <c r="AR200" s="97">
        <f t="shared" si="6"/>
        <v>0</v>
      </c>
      <c r="AS200" s="97">
        <f t="shared" si="7"/>
        <v>0</v>
      </c>
      <c r="AT200" s="97">
        <f t="shared" si="8"/>
        <v>0</v>
      </c>
      <c r="AU200" s="97">
        <f t="shared" si="9"/>
        <v>0</v>
      </c>
      <c r="AV200" s="113"/>
      <c r="AW200" s="46"/>
      <c r="AX200" s="46"/>
      <c r="AY200" s="97">
        <f t="shared" si="10"/>
        <v>0</v>
      </c>
      <c r="BC200" s="56" t="str">
        <f t="shared" si="11"/>
        <v/>
      </c>
      <c r="BD200" s="45">
        <f>IF(Q200&gt;'Costes máximos'!$D$22,'Costes máximos'!$D$22,Q200)</f>
        <v>0</v>
      </c>
      <c r="BE200" s="45">
        <f>IF(R200&gt;'Costes máximos'!$D$22,'Costes máximos'!$D$22,R200)</f>
        <v>0</v>
      </c>
      <c r="BF200" s="45">
        <f>IF(S200&gt;'Costes máximos'!$D$22,'Costes máximos'!$D$22,S200)</f>
        <v>0</v>
      </c>
      <c r="BG200" s="45">
        <f>IF(T200&gt;'Costes máximos'!$D$22,'Costes máximos'!$D$22,T200)</f>
        <v>0</v>
      </c>
      <c r="BH200" s="45">
        <f>IF(U200&gt;'Costes máximos'!$D$22,'Costes máximos'!$D$22,U200)</f>
        <v>0</v>
      </c>
    </row>
    <row r="201" spans="2:60" outlineLevel="1" x14ac:dyDescent="0.25">
      <c r="B201" s="63"/>
      <c r="C201" s="64"/>
      <c r="D201" s="64"/>
      <c r="E201" s="64"/>
      <c r="F201" s="95">
        <f>IFERROR(INDEX('1. Paquetes y Tareas'!$F$16:$F$84,MATCH(BC201,'1. Paquetes y Tareas'!$E$16:$E$84,0)),0)</f>
        <v>0</v>
      </c>
      <c r="G201" s="50"/>
      <c r="H201" s="96">
        <f>IF($C$48="Investigación industrial",IFERROR(INDEX('3. Gasto Total '!$G$25:$G$43,MATCH(G201,'3. Gasto Total '!$B$25:$B$43,0)),""),IFERROR(INDEX('3. Gasto Total '!$H$25:$H$43,MATCH(G201,'3. Gasto Total '!$B$25:$B$43,0)),))</f>
        <v>0</v>
      </c>
      <c r="I201" s="40"/>
      <c r="J201" s="40"/>
      <c r="K201" s="40"/>
      <c r="L201" s="40"/>
      <c r="M201" s="40"/>
      <c r="N201" s="40"/>
      <c r="O201" s="40"/>
      <c r="P201" s="95">
        <f t="shared" si="12"/>
        <v>0</v>
      </c>
      <c r="Q201" s="43"/>
      <c r="R201" s="43"/>
      <c r="S201" s="43"/>
      <c r="T201" s="44"/>
      <c r="U201" s="44"/>
      <c r="V201" s="97">
        <f t="shared" si="13"/>
        <v>0</v>
      </c>
      <c r="W201" s="97">
        <f t="shared" si="1"/>
        <v>0</v>
      </c>
      <c r="X201" s="97">
        <f t="shared" si="2"/>
        <v>0</v>
      </c>
      <c r="Y201" s="113"/>
      <c r="Z201" s="44"/>
      <c r="AA201" s="53"/>
      <c r="AB201" s="53"/>
      <c r="AC201" s="97">
        <f t="shared" si="3"/>
        <v>0</v>
      </c>
      <c r="AD201" s="113"/>
      <c r="AE201" s="46"/>
      <c r="AF201" s="46"/>
      <c r="AG201" s="46"/>
      <c r="AH201" s="97">
        <f t="shared" si="4"/>
        <v>0</v>
      </c>
      <c r="AI201" s="113"/>
      <c r="AJ201" s="46"/>
      <c r="AK201" s="54"/>
      <c r="AL201" s="53"/>
      <c r="AM201" s="97">
        <f t="shared" si="5"/>
        <v>0</v>
      </c>
      <c r="AN201" s="113"/>
      <c r="AO201" s="46"/>
      <c r="AP201" s="54"/>
      <c r="AQ201" s="53"/>
      <c r="AR201" s="97">
        <f t="shared" si="6"/>
        <v>0</v>
      </c>
      <c r="AS201" s="97">
        <f t="shared" si="7"/>
        <v>0</v>
      </c>
      <c r="AT201" s="97">
        <f t="shared" si="8"/>
        <v>0</v>
      </c>
      <c r="AU201" s="97">
        <f t="shared" si="9"/>
        <v>0</v>
      </c>
      <c r="AV201" s="113"/>
      <c r="AW201" s="46"/>
      <c r="AX201" s="46"/>
      <c r="AY201" s="97">
        <f t="shared" si="10"/>
        <v>0</v>
      </c>
      <c r="BC201" s="56" t="str">
        <f t="shared" si="11"/>
        <v/>
      </c>
      <c r="BD201" s="45">
        <f>IF(Q201&gt;'Costes máximos'!$D$22,'Costes máximos'!$D$22,Q201)</f>
        <v>0</v>
      </c>
      <c r="BE201" s="45">
        <f>IF(R201&gt;'Costes máximos'!$D$22,'Costes máximos'!$D$22,R201)</f>
        <v>0</v>
      </c>
      <c r="BF201" s="45">
        <f>IF(S201&gt;'Costes máximos'!$D$22,'Costes máximos'!$D$22,S201)</f>
        <v>0</v>
      </c>
      <c r="BG201" s="45">
        <f>IF(T201&gt;'Costes máximos'!$D$22,'Costes máximos'!$D$22,T201)</f>
        <v>0</v>
      </c>
      <c r="BH201" s="45">
        <f>IF(U201&gt;'Costes máximos'!$D$22,'Costes máximos'!$D$22,U201)</f>
        <v>0</v>
      </c>
    </row>
    <row r="202" spans="2:60" outlineLevel="1" x14ac:dyDescent="0.25">
      <c r="B202" s="63"/>
      <c r="C202" s="64"/>
      <c r="D202" s="64"/>
      <c r="E202" s="64"/>
      <c r="F202" s="95">
        <f>IFERROR(INDEX('1. Paquetes y Tareas'!$F$16:$F$84,MATCH(BC202,'1. Paquetes y Tareas'!$E$16:$E$84,0)),0)</f>
        <v>0</v>
      </c>
      <c r="G202" s="50"/>
      <c r="H202" s="96">
        <f>IF($C$48="Investigación industrial",IFERROR(INDEX('3. Gasto Total '!$G$25:$G$43,MATCH(G202,'3. Gasto Total '!$B$25:$B$43,0)),""),IFERROR(INDEX('3. Gasto Total '!$H$25:$H$43,MATCH(G202,'3. Gasto Total '!$B$25:$B$43,0)),))</f>
        <v>0</v>
      </c>
      <c r="I202" s="40"/>
      <c r="J202" s="40"/>
      <c r="K202" s="40"/>
      <c r="L202" s="40"/>
      <c r="M202" s="40"/>
      <c r="N202" s="40"/>
      <c r="O202" s="40"/>
      <c r="P202" s="95">
        <f t="shared" si="12"/>
        <v>0</v>
      </c>
      <c r="Q202" s="43"/>
      <c r="R202" s="43"/>
      <c r="S202" s="43"/>
      <c r="T202" s="44"/>
      <c r="U202" s="44"/>
      <c r="V202" s="97">
        <f t="shared" si="13"/>
        <v>0</v>
      </c>
      <c r="W202" s="97">
        <f t="shared" si="1"/>
        <v>0</v>
      </c>
      <c r="X202" s="97">
        <f t="shared" si="2"/>
        <v>0</v>
      </c>
      <c r="Y202" s="113"/>
      <c r="Z202" s="44"/>
      <c r="AA202" s="53"/>
      <c r="AB202" s="53"/>
      <c r="AC202" s="97">
        <f t="shared" si="3"/>
        <v>0</v>
      </c>
      <c r="AD202" s="113"/>
      <c r="AE202" s="46"/>
      <c r="AF202" s="46"/>
      <c r="AG202" s="46"/>
      <c r="AH202" s="97">
        <f t="shared" si="4"/>
        <v>0</v>
      </c>
      <c r="AI202" s="113"/>
      <c r="AJ202" s="46"/>
      <c r="AK202" s="54"/>
      <c r="AL202" s="53"/>
      <c r="AM202" s="97">
        <f t="shared" si="5"/>
        <v>0</v>
      </c>
      <c r="AN202" s="113"/>
      <c r="AO202" s="46"/>
      <c r="AP202" s="54"/>
      <c r="AQ202" s="53"/>
      <c r="AR202" s="97">
        <f t="shared" si="6"/>
        <v>0</v>
      </c>
      <c r="AS202" s="97">
        <f t="shared" si="7"/>
        <v>0</v>
      </c>
      <c r="AT202" s="97">
        <f t="shared" si="8"/>
        <v>0</v>
      </c>
      <c r="AU202" s="97">
        <f t="shared" si="9"/>
        <v>0</v>
      </c>
      <c r="AV202" s="113"/>
      <c r="AW202" s="46"/>
      <c r="AX202" s="46"/>
      <c r="AY202" s="97">
        <f t="shared" si="10"/>
        <v>0</v>
      </c>
      <c r="BC202" s="56" t="str">
        <f t="shared" si="11"/>
        <v/>
      </c>
      <c r="BD202" s="45">
        <f>IF(Q202&gt;'Costes máximos'!$D$22,'Costes máximos'!$D$22,Q202)</f>
        <v>0</v>
      </c>
      <c r="BE202" s="45">
        <f>IF(R202&gt;'Costes máximos'!$D$22,'Costes máximos'!$D$22,R202)</f>
        <v>0</v>
      </c>
      <c r="BF202" s="45">
        <f>IF(S202&gt;'Costes máximos'!$D$22,'Costes máximos'!$D$22,S202)</f>
        <v>0</v>
      </c>
      <c r="BG202" s="45">
        <f>IF(T202&gt;'Costes máximos'!$D$22,'Costes máximos'!$D$22,T202)</f>
        <v>0</v>
      </c>
      <c r="BH202" s="45">
        <f>IF(U202&gt;'Costes máximos'!$D$22,'Costes máximos'!$D$22,U202)</f>
        <v>0</v>
      </c>
    </row>
    <row r="203" spans="2:60" outlineLevel="1" x14ac:dyDescent="0.25">
      <c r="B203" s="63"/>
      <c r="C203" s="64"/>
      <c r="D203" s="64"/>
      <c r="E203" s="64"/>
      <c r="F203" s="95">
        <f>IFERROR(INDEX('1. Paquetes y Tareas'!$F$16:$F$84,MATCH(BC203,'1. Paquetes y Tareas'!$E$16:$E$84,0)),0)</f>
        <v>0</v>
      </c>
      <c r="G203" s="50"/>
      <c r="H203" s="96">
        <f>IF($C$48="Investigación industrial",IFERROR(INDEX('3. Gasto Total '!$G$25:$G$43,MATCH(G203,'3. Gasto Total '!$B$25:$B$43,0)),""),IFERROR(INDEX('3. Gasto Total '!$H$25:$H$43,MATCH(G203,'3. Gasto Total '!$B$25:$B$43,0)),))</f>
        <v>0</v>
      </c>
      <c r="I203" s="40"/>
      <c r="J203" s="40"/>
      <c r="K203" s="40"/>
      <c r="L203" s="40"/>
      <c r="M203" s="40"/>
      <c r="N203" s="40"/>
      <c r="O203" s="40"/>
      <c r="P203" s="95">
        <f t="shared" si="12"/>
        <v>0</v>
      </c>
      <c r="Q203" s="43"/>
      <c r="R203" s="43"/>
      <c r="S203" s="43"/>
      <c r="T203" s="44"/>
      <c r="U203" s="44"/>
      <c r="V203" s="97">
        <f t="shared" si="13"/>
        <v>0</v>
      </c>
      <c r="W203" s="97">
        <f t="shared" si="1"/>
        <v>0</v>
      </c>
      <c r="X203" s="97">
        <f t="shared" si="2"/>
        <v>0</v>
      </c>
      <c r="Y203" s="113"/>
      <c r="Z203" s="44"/>
      <c r="AA203" s="53"/>
      <c r="AB203" s="53"/>
      <c r="AC203" s="97">
        <f t="shared" si="3"/>
        <v>0</v>
      </c>
      <c r="AD203" s="113"/>
      <c r="AE203" s="46"/>
      <c r="AF203" s="46"/>
      <c r="AG203" s="46"/>
      <c r="AH203" s="97">
        <f t="shared" si="4"/>
        <v>0</v>
      </c>
      <c r="AI203" s="113"/>
      <c r="AJ203" s="46"/>
      <c r="AK203" s="54"/>
      <c r="AL203" s="53"/>
      <c r="AM203" s="97">
        <f t="shared" si="5"/>
        <v>0</v>
      </c>
      <c r="AN203" s="113"/>
      <c r="AO203" s="46"/>
      <c r="AP203" s="54"/>
      <c r="AQ203" s="53"/>
      <c r="AR203" s="97">
        <f t="shared" si="6"/>
        <v>0</v>
      </c>
      <c r="AS203" s="97">
        <f t="shared" si="7"/>
        <v>0</v>
      </c>
      <c r="AT203" s="97">
        <f t="shared" si="8"/>
        <v>0</v>
      </c>
      <c r="AU203" s="97">
        <f t="shared" si="9"/>
        <v>0</v>
      </c>
      <c r="AV203" s="113"/>
      <c r="AW203" s="46"/>
      <c r="AX203" s="46"/>
      <c r="AY203" s="97">
        <f t="shared" si="10"/>
        <v>0</v>
      </c>
      <c r="BC203" s="56" t="str">
        <f t="shared" si="11"/>
        <v/>
      </c>
      <c r="BD203" s="45">
        <f>IF(Q203&gt;'Costes máximos'!$D$22,'Costes máximos'!$D$22,Q203)</f>
        <v>0</v>
      </c>
      <c r="BE203" s="45">
        <f>IF(R203&gt;'Costes máximos'!$D$22,'Costes máximos'!$D$22,R203)</f>
        <v>0</v>
      </c>
      <c r="BF203" s="45">
        <f>IF(S203&gt;'Costes máximos'!$D$22,'Costes máximos'!$D$22,S203)</f>
        <v>0</v>
      </c>
      <c r="BG203" s="45">
        <f>IF(T203&gt;'Costes máximos'!$D$22,'Costes máximos'!$D$22,T203)</f>
        <v>0</v>
      </c>
      <c r="BH203" s="45">
        <f>IF(U203&gt;'Costes máximos'!$D$22,'Costes máximos'!$D$22,U203)</f>
        <v>0</v>
      </c>
    </row>
    <row r="204" spans="2:60" outlineLevel="1" x14ac:dyDescent="0.25">
      <c r="B204" s="63"/>
      <c r="C204" s="64"/>
      <c r="D204" s="64"/>
      <c r="E204" s="64"/>
      <c r="F204" s="95">
        <f>IFERROR(INDEX('1. Paquetes y Tareas'!$F$16:$F$84,MATCH(BC204,'1. Paquetes y Tareas'!$E$16:$E$84,0)),0)</f>
        <v>0</v>
      </c>
      <c r="G204" s="50"/>
      <c r="H204" s="96">
        <f>IF($C$48="Investigación industrial",IFERROR(INDEX('3. Gasto Total '!$G$25:$G$43,MATCH(G204,'3. Gasto Total '!$B$25:$B$43,0)),""),IFERROR(INDEX('3. Gasto Total '!$H$25:$H$43,MATCH(G204,'3. Gasto Total '!$B$25:$B$43,0)),))</f>
        <v>0</v>
      </c>
      <c r="I204" s="40"/>
      <c r="J204" s="40"/>
      <c r="K204" s="40"/>
      <c r="L204" s="40"/>
      <c r="M204" s="40"/>
      <c r="N204" s="40"/>
      <c r="O204" s="40"/>
      <c r="P204" s="95">
        <f t="shared" si="12"/>
        <v>0</v>
      </c>
      <c r="Q204" s="43"/>
      <c r="R204" s="43"/>
      <c r="S204" s="43"/>
      <c r="T204" s="44"/>
      <c r="U204" s="44"/>
      <c r="V204" s="97">
        <f t="shared" si="13"/>
        <v>0</v>
      </c>
      <c r="W204" s="97">
        <f t="shared" si="1"/>
        <v>0</v>
      </c>
      <c r="X204" s="97">
        <f t="shared" si="2"/>
        <v>0</v>
      </c>
      <c r="Y204" s="113"/>
      <c r="Z204" s="44"/>
      <c r="AA204" s="53"/>
      <c r="AB204" s="53"/>
      <c r="AC204" s="97">
        <f t="shared" si="3"/>
        <v>0</v>
      </c>
      <c r="AD204" s="113"/>
      <c r="AE204" s="46"/>
      <c r="AF204" s="46"/>
      <c r="AG204" s="46"/>
      <c r="AH204" s="97">
        <f t="shared" si="4"/>
        <v>0</v>
      </c>
      <c r="AI204" s="113"/>
      <c r="AJ204" s="46"/>
      <c r="AK204" s="54"/>
      <c r="AL204" s="53"/>
      <c r="AM204" s="97">
        <f t="shared" si="5"/>
        <v>0</v>
      </c>
      <c r="AN204" s="113"/>
      <c r="AO204" s="46"/>
      <c r="AP204" s="54"/>
      <c r="AQ204" s="53"/>
      <c r="AR204" s="97">
        <f t="shared" si="6"/>
        <v>0</v>
      </c>
      <c r="AS204" s="97">
        <f t="shared" si="7"/>
        <v>0</v>
      </c>
      <c r="AT204" s="97">
        <f t="shared" si="8"/>
        <v>0</v>
      </c>
      <c r="AU204" s="97">
        <f t="shared" si="9"/>
        <v>0</v>
      </c>
      <c r="AV204" s="113"/>
      <c r="AW204" s="46"/>
      <c r="AX204" s="46"/>
      <c r="AY204" s="97">
        <f t="shared" si="10"/>
        <v>0</v>
      </c>
      <c r="BC204" s="56" t="str">
        <f t="shared" si="11"/>
        <v/>
      </c>
      <c r="BD204" s="45">
        <f>IF(Q204&gt;'Costes máximos'!$D$22,'Costes máximos'!$D$22,Q204)</f>
        <v>0</v>
      </c>
      <c r="BE204" s="45">
        <f>IF(R204&gt;'Costes máximos'!$D$22,'Costes máximos'!$D$22,R204)</f>
        <v>0</v>
      </c>
      <c r="BF204" s="45">
        <f>IF(S204&gt;'Costes máximos'!$D$22,'Costes máximos'!$D$22,S204)</f>
        <v>0</v>
      </c>
      <c r="BG204" s="45">
        <f>IF(T204&gt;'Costes máximos'!$D$22,'Costes máximos'!$D$22,T204)</f>
        <v>0</v>
      </c>
      <c r="BH204" s="45">
        <f>IF(U204&gt;'Costes máximos'!$D$22,'Costes máximos'!$D$22,U204)</f>
        <v>0</v>
      </c>
    </row>
    <row r="205" spans="2:60" outlineLevel="1" x14ac:dyDescent="0.25">
      <c r="B205" s="63"/>
      <c r="C205" s="64"/>
      <c r="D205" s="64"/>
      <c r="E205" s="64"/>
      <c r="F205" s="95">
        <f>IFERROR(INDEX('1. Paquetes y Tareas'!$F$16:$F$84,MATCH(BC205,'1. Paquetes y Tareas'!$E$16:$E$84,0)),0)</f>
        <v>0</v>
      </c>
      <c r="G205" s="50"/>
      <c r="H205" s="96">
        <f>IF($C$48="Investigación industrial",IFERROR(INDEX('3. Gasto Total '!$G$25:$G$43,MATCH(G205,'3. Gasto Total '!$B$25:$B$43,0)),""),IFERROR(INDEX('3. Gasto Total '!$H$25:$H$43,MATCH(G205,'3. Gasto Total '!$B$25:$B$43,0)),))</f>
        <v>0</v>
      </c>
      <c r="I205" s="40"/>
      <c r="J205" s="40"/>
      <c r="K205" s="40"/>
      <c r="L205" s="40"/>
      <c r="M205" s="40"/>
      <c r="N205" s="40"/>
      <c r="O205" s="40"/>
      <c r="P205" s="95">
        <f t="shared" si="12"/>
        <v>0</v>
      </c>
      <c r="Q205" s="43"/>
      <c r="R205" s="43"/>
      <c r="S205" s="43"/>
      <c r="T205" s="44"/>
      <c r="U205" s="44"/>
      <c r="V205" s="97">
        <f t="shared" si="13"/>
        <v>0</v>
      </c>
      <c r="W205" s="97">
        <f t="shared" si="1"/>
        <v>0</v>
      </c>
      <c r="X205" s="97">
        <f t="shared" si="2"/>
        <v>0</v>
      </c>
      <c r="Y205" s="113"/>
      <c r="Z205" s="44"/>
      <c r="AA205" s="53"/>
      <c r="AB205" s="53"/>
      <c r="AC205" s="97">
        <f t="shared" si="3"/>
        <v>0</v>
      </c>
      <c r="AD205" s="113"/>
      <c r="AE205" s="46"/>
      <c r="AF205" s="46"/>
      <c r="AG205" s="46"/>
      <c r="AH205" s="97">
        <f t="shared" si="4"/>
        <v>0</v>
      </c>
      <c r="AI205" s="113"/>
      <c r="AJ205" s="46"/>
      <c r="AK205" s="54"/>
      <c r="AL205" s="53"/>
      <c r="AM205" s="97">
        <f t="shared" si="5"/>
        <v>0</v>
      </c>
      <c r="AN205" s="113"/>
      <c r="AO205" s="46"/>
      <c r="AP205" s="54"/>
      <c r="AQ205" s="53"/>
      <c r="AR205" s="97">
        <f t="shared" si="6"/>
        <v>0</v>
      </c>
      <c r="AS205" s="97">
        <f t="shared" si="7"/>
        <v>0</v>
      </c>
      <c r="AT205" s="97">
        <f t="shared" si="8"/>
        <v>0</v>
      </c>
      <c r="AU205" s="97">
        <f t="shared" si="9"/>
        <v>0</v>
      </c>
      <c r="AV205" s="113"/>
      <c r="AW205" s="46"/>
      <c r="AX205" s="46"/>
      <c r="AY205" s="97">
        <f t="shared" si="10"/>
        <v>0</v>
      </c>
      <c r="BC205" s="56" t="str">
        <f t="shared" si="11"/>
        <v/>
      </c>
      <c r="BD205" s="45">
        <f>IF(Q205&gt;'Costes máximos'!$D$22,'Costes máximos'!$D$22,Q205)</f>
        <v>0</v>
      </c>
      <c r="BE205" s="45">
        <f>IF(R205&gt;'Costes máximos'!$D$22,'Costes máximos'!$D$22,R205)</f>
        <v>0</v>
      </c>
      <c r="BF205" s="45">
        <f>IF(S205&gt;'Costes máximos'!$D$22,'Costes máximos'!$D$22,S205)</f>
        <v>0</v>
      </c>
      <c r="BG205" s="45">
        <f>IF(T205&gt;'Costes máximos'!$D$22,'Costes máximos'!$D$22,T205)</f>
        <v>0</v>
      </c>
      <c r="BH205" s="45">
        <f>IF(U205&gt;'Costes máximos'!$D$22,'Costes máximos'!$D$22,U205)</f>
        <v>0</v>
      </c>
    </row>
    <row r="206" spans="2:60" outlineLevel="1" x14ac:dyDescent="0.25">
      <c r="B206" s="63"/>
      <c r="C206" s="64"/>
      <c r="D206" s="64"/>
      <c r="E206" s="64"/>
      <c r="F206" s="95">
        <f>IFERROR(INDEX('1. Paquetes y Tareas'!$F$16:$F$84,MATCH(BC206,'1. Paquetes y Tareas'!$E$16:$E$84,0)),0)</f>
        <v>0</v>
      </c>
      <c r="G206" s="50"/>
      <c r="H206" s="96">
        <f>IF($C$48="Investigación industrial",IFERROR(INDEX('3. Gasto Total '!$G$25:$G$43,MATCH(G206,'3. Gasto Total '!$B$25:$B$43,0)),""),IFERROR(INDEX('3. Gasto Total '!$H$25:$H$43,MATCH(G206,'3. Gasto Total '!$B$25:$B$43,0)),))</f>
        <v>0</v>
      </c>
      <c r="I206" s="40"/>
      <c r="J206" s="40"/>
      <c r="K206" s="40"/>
      <c r="L206" s="40"/>
      <c r="M206" s="40"/>
      <c r="N206" s="40"/>
      <c r="O206" s="40"/>
      <c r="P206" s="95">
        <f t="shared" si="12"/>
        <v>0</v>
      </c>
      <c r="Q206" s="43"/>
      <c r="R206" s="43"/>
      <c r="S206" s="43"/>
      <c r="T206" s="44"/>
      <c r="U206" s="44"/>
      <c r="V206" s="97">
        <f t="shared" si="13"/>
        <v>0</v>
      </c>
      <c r="W206" s="97">
        <f t="shared" si="1"/>
        <v>0</v>
      </c>
      <c r="X206" s="97">
        <f t="shared" si="2"/>
        <v>0</v>
      </c>
      <c r="Y206" s="113"/>
      <c r="Z206" s="44"/>
      <c r="AA206" s="53"/>
      <c r="AB206" s="53"/>
      <c r="AC206" s="97">
        <f t="shared" si="3"/>
        <v>0</v>
      </c>
      <c r="AD206" s="113"/>
      <c r="AE206" s="46"/>
      <c r="AF206" s="46"/>
      <c r="AG206" s="46"/>
      <c r="AH206" s="97">
        <f t="shared" si="4"/>
        <v>0</v>
      </c>
      <c r="AI206" s="113"/>
      <c r="AJ206" s="46"/>
      <c r="AK206" s="54"/>
      <c r="AL206" s="53"/>
      <c r="AM206" s="97">
        <f t="shared" si="5"/>
        <v>0</v>
      </c>
      <c r="AN206" s="113"/>
      <c r="AO206" s="46"/>
      <c r="AP206" s="54"/>
      <c r="AQ206" s="53"/>
      <c r="AR206" s="97">
        <f t="shared" si="6"/>
        <v>0</v>
      </c>
      <c r="AS206" s="97">
        <f t="shared" si="7"/>
        <v>0</v>
      </c>
      <c r="AT206" s="97">
        <f t="shared" si="8"/>
        <v>0</v>
      </c>
      <c r="AU206" s="97">
        <f t="shared" si="9"/>
        <v>0</v>
      </c>
      <c r="AV206" s="113"/>
      <c r="AW206" s="46"/>
      <c r="AX206" s="46"/>
      <c r="AY206" s="97">
        <f t="shared" si="10"/>
        <v>0</v>
      </c>
      <c r="BC206" s="56" t="str">
        <f t="shared" si="11"/>
        <v/>
      </c>
      <c r="BD206" s="45">
        <f>IF(Q206&gt;'Costes máximos'!$D$22,'Costes máximos'!$D$22,Q206)</f>
        <v>0</v>
      </c>
      <c r="BE206" s="45">
        <f>IF(R206&gt;'Costes máximos'!$D$22,'Costes máximos'!$D$22,R206)</f>
        <v>0</v>
      </c>
      <c r="BF206" s="45">
        <f>IF(S206&gt;'Costes máximos'!$D$22,'Costes máximos'!$D$22,S206)</f>
        <v>0</v>
      </c>
      <c r="BG206" s="45">
        <f>IF(T206&gt;'Costes máximos'!$D$22,'Costes máximos'!$D$22,T206)</f>
        <v>0</v>
      </c>
      <c r="BH206" s="45">
        <f>IF(U206&gt;'Costes máximos'!$D$22,'Costes máximos'!$D$22,U206)</f>
        <v>0</v>
      </c>
    </row>
    <row r="207" spans="2:60" outlineLevel="1" x14ac:dyDescent="0.25">
      <c r="B207" s="63"/>
      <c r="C207" s="64"/>
      <c r="D207" s="64"/>
      <c r="E207" s="64"/>
      <c r="F207" s="95">
        <f>IFERROR(INDEX('1. Paquetes y Tareas'!$F$16:$F$84,MATCH(BC207,'1. Paquetes y Tareas'!$E$16:$E$84,0)),0)</f>
        <v>0</v>
      </c>
      <c r="G207" s="50"/>
      <c r="H207" s="96">
        <f>IF($C$48="Investigación industrial",IFERROR(INDEX('3. Gasto Total '!$G$25:$G$43,MATCH(G207,'3. Gasto Total '!$B$25:$B$43,0)),""),IFERROR(INDEX('3. Gasto Total '!$H$25:$H$43,MATCH(G207,'3. Gasto Total '!$B$25:$B$43,0)),))</f>
        <v>0</v>
      </c>
      <c r="I207" s="40"/>
      <c r="J207" s="40"/>
      <c r="K207" s="40"/>
      <c r="L207" s="40"/>
      <c r="M207" s="40"/>
      <c r="N207" s="40"/>
      <c r="O207" s="40"/>
      <c r="P207" s="95">
        <f t="shared" si="12"/>
        <v>0</v>
      </c>
      <c r="Q207" s="43"/>
      <c r="R207" s="43"/>
      <c r="S207" s="43"/>
      <c r="T207" s="44"/>
      <c r="U207" s="44"/>
      <c r="V207" s="97">
        <f t="shared" si="13"/>
        <v>0</v>
      </c>
      <c r="W207" s="97">
        <f t="shared" si="1"/>
        <v>0</v>
      </c>
      <c r="X207" s="97">
        <f t="shared" si="2"/>
        <v>0</v>
      </c>
      <c r="Y207" s="113"/>
      <c r="Z207" s="44"/>
      <c r="AA207" s="53"/>
      <c r="AB207" s="53"/>
      <c r="AC207" s="97">
        <f t="shared" si="3"/>
        <v>0</v>
      </c>
      <c r="AD207" s="113"/>
      <c r="AE207" s="46"/>
      <c r="AF207" s="46"/>
      <c r="AG207" s="46"/>
      <c r="AH207" s="97">
        <f t="shared" si="4"/>
        <v>0</v>
      </c>
      <c r="AI207" s="113"/>
      <c r="AJ207" s="46"/>
      <c r="AK207" s="54"/>
      <c r="AL207" s="53"/>
      <c r="AM207" s="97">
        <f t="shared" si="5"/>
        <v>0</v>
      </c>
      <c r="AN207" s="113"/>
      <c r="AO207" s="46"/>
      <c r="AP207" s="54"/>
      <c r="AQ207" s="53"/>
      <c r="AR207" s="97">
        <f t="shared" si="6"/>
        <v>0</v>
      </c>
      <c r="AS207" s="97">
        <f t="shared" si="7"/>
        <v>0</v>
      </c>
      <c r="AT207" s="97">
        <f t="shared" si="8"/>
        <v>0</v>
      </c>
      <c r="AU207" s="97">
        <f t="shared" si="9"/>
        <v>0</v>
      </c>
      <c r="AV207" s="113"/>
      <c r="AW207" s="46"/>
      <c r="AX207" s="46"/>
      <c r="AY207" s="97">
        <f t="shared" si="10"/>
        <v>0</v>
      </c>
      <c r="BC207" s="56" t="str">
        <f t="shared" si="11"/>
        <v/>
      </c>
      <c r="BD207" s="45">
        <f>IF(Q207&gt;'Costes máximos'!$D$22,'Costes máximos'!$D$22,Q207)</f>
        <v>0</v>
      </c>
      <c r="BE207" s="45">
        <f>IF(R207&gt;'Costes máximos'!$D$22,'Costes máximos'!$D$22,R207)</f>
        <v>0</v>
      </c>
      <c r="BF207" s="45">
        <f>IF(S207&gt;'Costes máximos'!$D$22,'Costes máximos'!$D$22,S207)</f>
        <v>0</v>
      </c>
      <c r="BG207" s="45">
        <f>IF(T207&gt;'Costes máximos'!$D$22,'Costes máximos'!$D$22,T207)</f>
        <v>0</v>
      </c>
      <c r="BH207" s="45">
        <f>IF(U207&gt;'Costes máximos'!$D$22,'Costes máximos'!$D$22,U207)</f>
        <v>0</v>
      </c>
    </row>
    <row r="208" spans="2:60" outlineLevel="1" x14ac:dyDescent="0.25">
      <c r="B208" s="63"/>
      <c r="C208" s="64"/>
      <c r="D208" s="64"/>
      <c r="E208" s="64"/>
      <c r="F208" s="95">
        <f>IFERROR(INDEX('1. Paquetes y Tareas'!$F$16:$F$84,MATCH(BC208,'1. Paquetes y Tareas'!$E$16:$E$84,0)),0)</f>
        <v>0</v>
      </c>
      <c r="G208" s="50"/>
      <c r="H208" s="96">
        <f>IF($C$48="Investigación industrial",IFERROR(INDEX('3. Gasto Total '!$G$25:$G$43,MATCH(G208,'3. Gasto Total '!$B$25:$B$43,0)),""),IFERROR(INDEX('3. Gasto Total '!$H$25:$H$43,MATCH(G208,'3. Gasto Total '!$B$25:$B$43,0)),))</f>
        <v>0</v>
      </c>
      <c r="I208" s="40"/>
      <c r="J208" s="40"/>
      <c r="K208" s="40"/>
      <c r="L208" s="40"/>
      <c r="M208" s="40"/>
      <c r="N208" s="40"/>
      <c r="O208" s="40"/>
      <c r="P208" s="95">
        <f t="shared" si="12"/>
        <v>0</v>
      </c>
      <c r="Q208" s="43"/>
      <c r="R208" s="43"/>
      <c r="S208" s="43"/>
      <c r="T208" s="44"/>
      <c r="U208" s="44"/>
      <c r="V208" s="97">
        <f t="shared" si="13"/>
        <v>0</v>
      </c>
      <c r="W208" s="97">
        <f t="shared" si="1"/>
        <v>0</v>
      </c>
      <c r="X208" s="97">
        <f t="shared" si="2"/>
        <v>0</v>
      </c>
      <c r="Y208" s="113"/>
      <c r="Z208" s="44"/>
      <c r="AA208" s="53"/>
      <c r="AB208" s="53"/>
      <c r="AC208" s="97">
        <f t="shared" si="3"/>
        <v>0</v>
      </c>
      <c r="AD208" s="113"/>
      <c r="AE208" s="46"/>
      <c r="AF208" s="46"/>
      <c r="AG208" s="46"/>
      <c r="AH208" s="97">
        <f t="shared" si="4"/>
        <v>0</v>
      </c>
      <c r="AI208" s="113"/>
      <c r="AJ208" s="46"/>
      <c r="AK208" s="54"/>
      <c r="AL208" s="53"/>
      <c r="AM208" s="97">
        <f t="shared" si="5"/>
        <v>0</v>
      </c>
      <c r="AN208" s="113"/>
      <c r="AO208" s="46"/>
      <c r="AP208" s="54"/>
      <c r="AQ208" s="53"/>
      <c r="AR208" s="97">
        <f t="shared" si="6"/>
        <v>0</v>
      </c>
      <c r="AS208" s="97">
        <f t="shared" si="7"/>
        <v>0</v>
      </c>
      <c r="AT208" s="97">
        <f t="shared" si="8"/>
        <v>0</v>
      </c>
      <c r="AU208" s="97">
        <f t="shared" si="9"/>
        <v>0</v>
      </c>
      <c r="AV208" s="113"/>
      <c r="AW208" s="46"/>
      <c r="AX208" s="46"/>
      <c r="AY208" s="97">
        <f t="shared" si="10"/>
        <v>0</v>
      </c>
      <c r="BC208" s="56" t="str">
        <f t="shared" si="11"/>
        <v/>
      </c>
      <c r="BD208" s="45">
        <f>IF(Q208&gt;'Costes máximos'!$D$22,'Costes máximos'!$D$22,Q208)</f>
        <v>0</v>
      </c>
      <c r="BE208" s="45">
        <f>IF(R208&gt;'Costes máximos'!$D$22,'Costes máximos'!$D$22,R208)</f>
        <v>0</v>
      </c>
      <c r="BF208" s="45">
        <f>IF(S208&gt;'Costes máximos'!$D$22,'Costes máximos'!$D$22,S208)</f>
        <v>0</v>
      </c>
      <c r="BG208" s="45">
        <f>IF(T208&gt;'Costes máximos'!$D$22,'Costes máximos'!$D$22,T208)</f>
        <v>0</v>
      </c>
      <c r="BH208" s="45">
        <f>IF(U208&gt;'Costes máximos'!$D$22,'Costes máximos'!$D$22,U208)</f>
        <v>0</v>
      </c>
    </row>
    <row r="209" spans="2:60" outlineLevel="1" x14ac:dyDescent="0.25">
      <c r="B209" s="63"/>
      <c r="C209" s="64"/>
      <c r="D209" s="64"/>
      <c r="E209" s="64"/>
      <c r="F209" s="95">
        <f>IFERROR(INDEX('1. Paquetes y Tareas'!$F$16:$F$84,MATCH(BC209,'1. Paquetes y Tareas'!$E$16:$E$84,0)),0)</f>
        <v>0</v>
      </c>
      <c r="G209" s="50"/>
      <c r="H209" s="96">
        <f>IF($C$48="Investigación industrial",IFERROR(INDEX('3. Gasto Total '!$G$25:$G$43,MATCH(G209,'3. Gasto Total '!$B$25:$B$43,0)),""),IFERROR(INDEX('3. Gasto Total '!$H$25:$H$43,MATCH(G209,'3. Gasto Total '!$B$25:$B$43,0)),))</f>
        <v>0</v>
      </c>
      <c r="I209" s="40"/>
      <c r="J209" s="40"/>
      <c r="K209" s="40"/>
      <c r="L209" s="40"/>
      <c r="M209" s="40"/>
      <c r="N209" s="40"/>
      <c r="O209" s="40"/>
      <c r="P209" s="95">
        <f t="shared" si="12"/>
        <v>0</v>
      </c>
      <c r="Q209" s="43"/>
      <c r="R209" s="43"/>
      <c r="S209" s="43"/>
      <c r="T209" s="44"/>
      <c r="U209" s="44"/>
      <c r="V209" s="97">
        <f t="shared" si="13"/>
        <v>0</v>
      </c>
      <c r="W209" s="97">
        <f t="shared" si="1"/>
        <v>0</v>
      </c>
      <c r="X209" s="97">
        <f t="shared" si="2"/>
        <v>0</v>
      </c>
      <c r="Y209" s="113"/>
      <c r="Z209" s="44"/>
      <c r="AA209" s="53"/>
      <c r="AB209" s="53"/>
      <c r="AC209" s="97">
        <f t="shared" si="3"/>
        <v>0</v>
      </c>
      <c r="AD209" s="113"/>
      <c r="AE209" s="46"/>
      <c r="AF209" s="46"/>
      <c r="AG209" s="46"/>
      <c r="AH209" s="97">
        <f t="shared" si="4"/>
        <v>0</v>
      </c>
      <c r="AI209" s="113"/>
      <c r="AJ209" s="46"/>
      <c r="AK209" s="54"/>
      <c r="AL209" s="53"/>
      <c r="AM209" s="97">
        <f t="shared" si="5"/>
        <v>0</v>
      </c>
      <c r="AN209" s="113"/>
      <c r="AO209" s="46"/>
      <c r="AP209" s="54"/>
      <c r="AQ209" s="53"/>
      <c r="AR209" s="97">
        <f t="shared" si="6"/>
        <v>0</v>
      </c>
      <c r="AS209" s="97">
        <f t="shared" si="7"/>
        <v>0</v>
      </c>
      <c r="AT209" s="97">
        <f t="shared" si="8"/>
        <v>0</v>
      </c>
      <c r="AU209" s="97">
        <f t="shared" si="9"/>
        <v>0</v>
      </c>
      <c r="AV209" s="113"/>
      <c r="AW209" s="46"/>
      <c r="AX209" s="46"/>
      <c r="AY209" s="97">
        <f t="shared" si="10"/>
        <v>0</v>
      </c>
      <c r="BC209" s="56" t="str">
        <f t="shared" si="11"/>
        <v/>
      </c>
      <c r="BD209" s="45">
        <f>IF(Q209&gt;'Costes máximos'!$D$22,'Costes máximos'!$D$22,Q209)</f>
        <v>0</v>
      </c>
      <c r="BE209" s="45">
        <f>IF(R209&gt;'Costes máximos'!$D$22,'Costes máximos'!$D$22,R209)</f>
        <v>0</v>
      </c>
      <c r="BF209" s="45">
        <f>IF(S209&gt;'Costes máximos'!$D$22,'Costes máximos'!$D$22,S209)</f>
        <v>0</v>
      </c>
      <c r="BG209" s="45">
        <f>IF(T209&gt;'Costes máximos'!$D$22,'Costes máximos'!$D$22,T209)</f>
        <v>0</v>
      </c>
      <c r="BH209" s="45">
        <f>IF(U209&gt;'Costes máximos'!$D$22,'Costes máximos'!$D$22,U209)</f>
        <v>0</v>
      </c>
    </row>
    <row r="210" spans="2:60" outlineLevel="1" x14ac:dyDescent="0.25">
      <c r="B210" s="63"/>
      <c r="C210" s="64"/>
      <c r="D210" s="64"/>
      <c r="E210" s="64"/>
      <c r="F210" s="95">
        <f>IFERROR(INDEX('1. Paquetes y Tareas'!$F$16:$F$84,MATCH(BC210,'1. Paquetes y Tareas'!$E$16:$E$84,0)),0)</f>
        <v>0</v>
      </c>
      <c r="G210" s="50"/>
      <c r="H210" s="96">
        <f>IF($C$48="Investigación industrial",IFERROR(INDEX('3. Gasto Total '!$G$25:$G$43,MATCH(G210,'3. Gasto Total '!$B$25:$B$43,0)),""),IFERROR(INDEX('3. Gasto Total '!$H$25:$H$43,MATCH(G210,'3. Gasto Total '!$B$25:$B$43,0)),))</f>
        <v>0</v>
      </c>
      <c r="I210" s="40"/>
      <c r="J210" s="40"/>
      <c r="K210" s="40"/>
      <c r="L210" s="40"/>
      <c r="M210" s="40"/>
      <c r="N210" s="40"/>
      <c r="O210" s="40"/>
      <c r="P210" s="95">
        <f t="shared" si="12"/>
        <v>0</v>
      </c>
      <c r="Q210" s="43"/>
      <c r="R210" s="43"/>
      <c r="S210" s="43"/>
      <c r="T210" s="44"/>
      <c r="U210" s="44"/>
      <c r="V210" s="97">
        <f t="shared" si="13"/>
        <v>0</v>
      </c>
      <c r="W210" s="97">
        <f t="shared" si="1"/>
        <v>0</v>
      </c>
      <c r="X210" s="97">
        <f t="shared" si="2"/>
        <v>0</v>
      </c>
      <c r="Y210" s="113"/>
      <c r="Z210" s="44"/>
      <c r="AA210" s="53"/>
      <c r="AB210" s="53"/>
      <c r="AC210" s="97">
        <f t="shared" si="3"/>
        <v>0</v>
      </c>
      <c r="AD210" s="113"/>
      <c r="AE210" s="46"/>
      <c r="AF210" s="46"/>
      <c r="AG210" s="46"/>
      <c r="AH210" s="97">
        <f t="shared" si="4"/>
        <v>0</v>
      </c>
      <c r="AI210" s="113"/>
      <c r="AJ210" s="46"/>
      <c r="AK210" s="54"/>
      <c r="AL210" s="53"/>
      <c r="AM210" s="97">
        <f t="shared" si="5"/>
        <v>0</v>
      </c>
      <c r="AN210" s="113"/>
      <c r="AO210" s="46"/>
      <c r="AP210" s="54"/>
      <c r="AQ210" s="53"/>
      <c r="AR210" s="97">
        <f t="shared" si="6"/>
        <v>0</v>
      </c>
      <c r="AS210" s="97">
        <f t="shared" si="7"/>
        <v>0</v>
      </c>
      <c r="AT210" s="97">
        <f t="shared" si="8"/>
        <v>0</v>
      </c>
      <c r="AU210" s="97">
        <f t="shared" si="9"/>
        <v>0</v>
      </c>
      <c r="AV210" s="113"/>
      <c r="AW210" s="46"/>
      <c r="AX210" s="46"/>
      <c r="AY210" s="97">
        <f t="shared" si="10"/>
        <v>0</v>
      </c>
      <c r="BC210" s="56" t="str">
        <f t="shared" si="11"/>
        <v/>
      </c>
      <c r="BD210" s="45">
        <f>IF(Q210&gt;'Costes máximos'!$D$22,'Costes máximos'!$D$22,Q210)</f>
        <v>0</v>
      </c>
      <c r="BE210" s="45">
        <f>IF(R210&gt;'Costes máximos'!$D$22,'Costes máximos'!$D$22,R210)</f>
        <v>0</v>
      </c>
      <c r="BF210" s="45">
        <f>IF(S210&gt;'Costes máximos'!$D$22,'Costes máximos'!$D$22,S210)</f>
        <v>0</v>
      </c>
      <c r="BG210" s="45">
        <f>IF(T210&gt;'Costes máximos'!$D$22,'Costes máximos'!$D$22,T210)</f>
        <v>0</v>
      </c>
      <c r="BH210" s="45">
        <f>IF(U210&gt;'Costes máximos'!$D$22,'Costes máximos'!$D$22,U210)</f>
        <v>0</v>
      </c>
    </row>
    <row r="211" spans="2:60" outlineLevel="1" x14ac:dyDescent="0.25">
      <c r="B211" s="63"/>
      <c r="C211" s="64"/>
      <c r="D211" s="64"/>
      <c r="E211" s="64"/>
      <c r="F211" s="95">
        <f>IFERROR(INDEX('1. Paquetes y Tareas'!$F$16:$F$84,MATCH(BC211,'1. Paquetes y Tareas'!$E$16:$E$84,0)),0)</f>
        <v>0</v>
      </c>
      <c r="G211" s="50"/>
      <c r="H211" s="96">
        <f>IF($C$48="Investigación industrial",IFERROR(INDEX('3. Gasto Total '!$G$25:$G$43,MATCH(G211,'3. Gasto Total '!$B$25:$B$43,0)),""),IFERROR(INDEX('3. Gasto Total '!$H$25:$H$43,MATCH(G211,'3. Gasto Total '!$B$25:$B$43,0)),))</f>
        <v>0</v>
      </c>
      <c r="I211" s="40"/>
      <c r="J211" s="40"/>
      <c r="K211" s="40"/>
      <c r="L211" s="40"/>
      <c r="M211" s="40"/>
      <c r="N211" s="40"/>
      <c r="O211" s="40"/>
      <c r="P211" s="95">
        <f t="shared" si="12"/>
        <v>0</v>
      </c>
      <c r="Q211" s="43"/>
      <c r="R211" s="43"/>
      <c r="S211" s="43"/>
      <c r="T211" s="44"/>
      <c r="U211" s="44"/>
      <c r="V211" s="97">
        <f t="shared" si="13"/>
        <v>0</v>
      </c>
      <c r="W211" s="97">
        <f t="shared" si="1"/>
        <v>0</v>
      </c>
      <c r="X211" s="97">
        <f t="shared" si="2"/>
        <v>0</v>
      </c>
      <c r="Y211" s="113"/>
      <c r="Z211" s="44"/>
      <c r="AA211" s="53"/>
      <c r="AB211" s="53"/>
      <c r="AC211" s="97">
        <f t="shared" si="3"/>
        <v>0</v>
      </c>
      <c r="AD211" s="113"/>
      <c r="AE211" s="46"/>
      <c r="AF211" s="46"/>
      <c r="AG211" s="46"/>
      <c r="AH211" s="97">
        <f t="shared" si="4"/>
        <v>0</v>
      </c>
      <c r="AI211" s="113"/>
      <c r="AJ211" s="46"/>
      <c r="AK211" s="54"/>
      <c r="AL211" s="53"/>
      <c r="AM211" s="97">
        <f t="shared" si="5"/>
        <v>0</v>
      </c>
      <c r="AN211" s="113"/>
      <c r="AO211" s="46"/>
      <c r="AP211" s="54"/>
      <c r="AQ211" s="53"/>
      <c r="AR211" s="97">
        <f t="shared" si="6"/>
        <v>0</v>
      </c>
      <c r="AS211" s="97">
        <f t="shared" si="7"/>
        <v>0</v>
      </c>
      <c r="AT211" s="97">
        <f t="shared" si="8"/>
        <v>0</v>
      </c>
      <c r="AU211" s="97">
        <f t="shared" si="9"/>
        <v>0</v>
      </c>
      <c r="AV211" s="113"/>
      <c r="AW211" s="46"/>
      <c r="AX211" s="46"/>
      <c r="AY211" s="97">
        <f t="shared" si="10"/>
        <v>0</v>
      </c>
      <c r="BC211" s="56" t="str">
        <f t="shared" si="11"/>
        <v/>
      </c>
      <c r="BD211" s="45">
        <f>IF(Q211&gt;'Costes máximos'!$D$22,'Costes máximos'!$D$22,Q211)</f>
        <v>0</v>
      </c>
      <c r="BE211" s="45">
        <f>IF(R211&gt;'Costes máximos'!$D$22,'Costes máximos'!$D$22,R211)</f>
        <v>0</v>
      </c>
      <c r="BF211" s="45">
        <f>IF(S211&gt;'Costes máximos'!$D$22,'Costes máximos'!$D$22,S211)</f>
        <v>0</v>
      </c>
      <c r="BG211" s="45">
        <f>IF(T211&gt;'Costes máximos'!$D$22,'Costes máximos'!$D$22,T211)</f>
        <v>0</v>
      </c>
      <c r="BH211" s="45">
        <f>IF(U211&gt;'Costes máximos'!$D$22,'Costes máximos'!$D$22,U211)</f>
        <v>0</v>
      </c>
    </row>
    <row r="212" spans="2:60" outlineLevel="1" x14ac:dyDescent="0.25">
      <c r="B212" s="63"/>
      <c r="C212" s="64"/>
      <c r="D212" s="64"/>
      <c r="E212" s="64"/>
      <c r="F212" s="95">
        <f>IFERROR(INDEX('1. Paquetes y Tareas'!$F$16:$F$84,MATCH(BC212,'1. Paquetes y Tareas'!$E$16:$E$84,0)),0)</f>
        <v>0</v>
      </c>
      <c r="G212" s="50"/>
      <c r="H212" s="96">
        <f>IF($C$48="Investigación industrial",IFERROR(INDEX('3. Gasto Total '!$G$25:$G$43,MATCH(G212,'3. Gasto Total '!$B$25:$B$43,0)),""),IFERROR(INDEX('3. Gasto Total '!$H$25:$H$43,MATCH(G212,'3. Gasto Total '!$B$25:$B$43,0)),))</f>
        <v>0</v>
      </c>
      <c r="I212" s="40"/>
      <c r="J212" s="40"/>
      <c r="K212" s="40"/>
      <c r="L212" s="40"/>
      <c r="M212" s="40"/>
      <c r="N212" s="40"/>
      <c r="O212" s="40"/>
      <c r="P212" s="95">
        <f t="shared" si="12"/>
        <v>0</v>
      </c>
      <c r="Q212" s="43"/>
      <c r="R212" s="43"/>
      <c r="S212" s="43"/>
      <c r="T212" s="44"/>
      <c r="U212" s="44"/>
      <c r="V212" s="97">
        <f t="shared" si="13"/>
        <v>0</v>
      </c>
      <c r="W212" s="97">
        <f t="shared" si="1"/>
        <v>0</v>
      </c>
      <c r="X212" s="97">
        <f t="shared" si="2"/>
        <v>0</v>
      </c>
      <c r="Y212" s="113"/>
      <c r="Z212" s="44"/>
      <c r="AA212" s="53"/>
      <c r="AB212" s="53"/>
      <c r="AC212" s="97">
        <f t="shared" si="3"/>
        <v>0</v>
      </c>
      <c r="AD212" s="113"/>
      <c r="AE212" s="46"/>
      <c r="AF212" s="46"/>
      <c r="AG212" s="46"/>
      <c r="AH212" s="97">
        <f t="shared" si="4"/>
        <v>0</v>
      </c>
      <c r="AI212" s="113"/>
      <c r="AJ212" s="46"/>
      <c r="AK212" s="54"/>
      <c r="AL212" s="53"/>
      <c r="AM212" s="97">
        <f t="shared" si="5"/>
        <v>0</v>
      </c>
      <c r="AN212" s="113"/>
      <c r="AO212" s="46"/>
      <c r="AP212" s="54"/>
      <c r="AQ212" s="53"/>
      <c r="AR212" s="97">
        <f t="shared" si="6"/>
        <v>0</v>
      </c>
      <c r="AS212" s="97">
        <f t="shared" si="7"/>
        <v>0</v>
      </c>
      <c r="AT212" s="97">
        <f t="shared" si="8"/>
        <v>0</v>
      </c>
      <c r="AU212" s="97">
        <f t="shared" si="9"/>
        <v>0</v>
      </c>
      <c r="AV212" s="113"/>
      <c r="AW212" s="46"/>
      <c r="AX212" s="46"/>
      <c r="AY212" s="97">
        <f t="shared" si="10"/>
        <v>0</v>
      </c>
      <c r="BC212" s="56" t="str">
        <f t="shared" si="11"/>
        <v/>
      </c>
      <c r="BD212" s="45">
        <f>IF(Q212&gt;'Costes máximos'!$D$22,'Costes máximos'!$D$22,Q212)</f>
        <v>0</v>
      </c>
      <c r="BE212" s="45">
        <f>IF(R212&gt;'Costes máximos'!$D$22,'Costes máximos'!$D$22,R212)</f>
        <v>0</v>
      </c>
      <c r="BF212" s="45">
        <f>IF(S212&gt;'Costes máximos'!$D$22,'Costes máximos'!$D$22,S212)</f>
        <v>0</v>
      </c>
      <c r="BG212" s="45">
        <f>IF(T212&gt;'Costes máximos'!$D$22,'Costes máximos'!$D$22,T212)</f>
        <v>0</v>
      </c>
      <c r="BH212" s="45">
        <f>IF(U212&gt;'Costes máximos'!$D$22,'Costes máximos'!$D$22,U212)</f>
        <v>0</v>
      </c>
    </row>
    <row r="213" spans="2:60" outlineLevel="1" x14ac:dyDescent="0.25">
      <c r="B213" s="63"/>
      <c r="C213" s="64"/>
      <c r="D213" s="64"/>
      <c r="E213" s="64"/>
      <c r="F213" s="95">
        <f>IFERROR(INDEX('1. Paquetes y Tareas'!$F$16:$F$84,MATCH(BC213,'1. Paquetes y Tareas'!$E$16:$E$84,0)),0)</f>
        <v>0</v>
      </c>
      <c r="G213" s="50"/>
      <c r="H213" s="96">
        <f>IF($C$48="Investigación industrial",IFERROR(INDEX('3. Gasto Total '!$G$25:$G$43,MATCH(G213,'3. Gasto Total '!$B$25:$B$43,0)),""),IFERROR(INDEX('3. Gasto Total '!$H$25:$H$43,MATCH(G213,'3. Gasto Total '!$B$25:$B$43,0)),))</f>
        <v>0</v>
      </c>
      <c r="I213" s="40"/>
      <c r="J213" s="40"/>
      <c r="K213" s="40"/>
      <c r="L213" s="40"/>
      <c r="M213" s="40"/>
      <c r="N213" s="40"/>
      <c r="O213" s="40"/>
      <c r="P213" s="95">
        <f t="shared" si="12"/>
        <v>0</v>
      </c>
      <c r="Q213" s="43"/>
      <c r="R213" s="43"/>
      <c r="S213" s="43"/>
      <c r="T213" s="44"/>
      <c r="U213" s="44"/>
      <c r="V213" s="97">
        <f t="shared" si="13"/>
        <v>0</v>
      </c>
      <c r="W213" s="97">
        <f t="shared" si="1"/>
        <v>0</v>
      </c>
      <c r="X213" s="97">
        <f t="shared" si="2"/>
        <v>0</v>
      </c>
      <c r="Y213" s="113"/>
      <c r="Z213" s="44"/>
      <c r="AA213" s="53"/>
      <c r="AB213" s="53"/>
      <c r="AC213" s="97">
        <f t="shared" si="3"/>
        <v>0</v>
      </c>
      <c r="AD213" s="113"/>
      <c r="AE213" s="46"/>
      <c r="AF213" s="46"/>
      <c r="AG213" s="46"/>
      <c r="AH213" s="97">
        <f t="shared" si="4"/>
        <v>0</v>
      </c>
      <c r="AI213" s="113"/>
      <c r="AJ213" s="46"/>
      <c r="AK213" s="54"/>
      <c r="AL213" s="53"/>
      <c r="AM213" s="97">
        <f t="shared" si="5"/>
        <v>0</v>
      </c>
      <c r="AN213" s="113"/>
      <c r="AO213" s="46"/>
      <c r="AP213" s="54"/>
      <c r="AQ213" s="53"/>
      <c r="AR213" s="97">
        <f t="shared" si="6"/>
        <v>0</v>
      </c>
      <c r="AS213" s="97">
        <f t="shared" si="7"/>
        <v>0</v>
      </c>
      <c r="AT213" s="97">
        <f t="shared" si="8"/>
        <v>0</v>
      </c>
      <c r="AU213" s="97">
        <f t="shared" si="9"/>
        <v>0</v>
      </c>
      <c r="AV213" s="113"/>
      <c r="AW213" s="46"/>
      <c r="AX213" s="46"/>
      <c r="AY213" s="97">
        <f t="shared" si="10"/>
        <v>0</v>
      </c>
      <c r="BC213" s="56" t="str">
        <f t="shared" si="11"/>
        <v/>
      </c>
      <c r="BD213" s="45">
        <f>IF(Q213&gt;'Costes máximos'!$D$22,'Costes máximos'!$D$22,Q213)</f>
        <v>0</v>
      </c>
      <c r="BE213" s="45">
        <f>IF(R213&gt;'Costes máximos'!$D$22,'Costes máximos'!$D$22,R213)</f>
        <v>0</v>
      </c>
      <c r="BF213" s="45">
        <f>IF(S213&gt;'Costes máximos'!$D$22,'Costes máximos'!$D$22,S213)</f>
        <v>0</v>
      </c>
      <c r="BG213" s="45">
        <f>IF(T213&gt;'Costes máximos'!$D$22,'Costes máximos'!$D$22,T213)</f>
        <v>0</v>
      </c>
      <c r="BH213" s="45">
        <f>IF(U213&gt;'Costes máximos'!$D$22,'Costes máximos'!$D$22,U213)</f>
        <v>0</v>
      </c>
    </row>
    <row r="214" spans="2:60" outlineLevel="1" x14ac:dyDescent="0.25">
      <c r="B214" s="63"/>
      <c r="C214" s="64"/>
      <c r="D214" s="64"/>
      <c r="E214" s="64"/>
      <c r="F214" s="95">
        <f>IFERROR(INDEX('1. Paquetes y Tareas'!$F$16:$F$84,MATCH(BC214,'1. Paquetes y Tareas'!$E$16:$E$84,0)),0)</f>
        <v>0</v>
      </c>
      <c r="G214" s="50"/>
      <c r="H214" s="96">
        <f>IF($C$48="Investigación industrial",IFERROR(INDEX('3. Gasto Total '!$G$25:$G$43,MATCH(G214,'3. Gasto Total '!$B$25:$B$43,0)),""),IFERROR(INDEX('3. Gasto Total '!$H$25:$H$43,MATCH(G214,'3. Gasto Total '!$B$25:$B$43,0)),))</f>
        <v>0</v>
      </c>
      <c r="I214" s="40"/>
      <c r="J214" s="40"/>
      <c r="K214" s="40"/>
      <c r="L214" s="40"/>
      <c r="M214" s="40"/>
      <c r="N214" s="40"/>
      <c r="O214" s="40"/>
      <c r="P214" s="95">
        <f t="shared" si="12"/>
        <v>0</v>
      </c>
      <c r="Q214" s="43"/>
      <c r="R214" s="43"/>
      <c r="S214" s="43"/>
      <c r="T214" s="44"/>
      <c r="U214" s="44"/>
      <c r="V214" s="97">
        <f t="shared" si="13"/>
        <v>0</v>
      </c>
      <c r="W214" s="97">
        <f t="shared" si="1"/>
        <v>0</v>
      </c>
      <c r="X214" s="97">
        <f t="shared" si="2"/>
        <v>0</v>
      </c>
      <c r="Y214" s="113"/>
      <c r="Z214" s="44"/>
      <c r="AA214" s="53"/>
      <c r="AB214" s="53"/>
      <c r="AC214" s="97">
        <f t="shared" si="3"/>
        <v>0</v>
      </c>
      <c r="AD214" s="113"/>
      <c r="AE214" s="46"/>
      <c r="AF214" s="46"/>
      <c r="AG214" s="46"/>
      <c r="AH214" s="97">
        <f t="shared" si="4"/>
        <v>0</v>
      </c>
      <c r="AI214" s="113"/>
      <c r="AJ214" s="46"/>
      <c r="AK214" s="54"/>
      <c r="AL214" s="53"/>
      <c r="AM214" s="97">
        <f t="shared" si="5"/>
        <v>0</v>
      </c>
      <c r="AN214" s="113"/>
      <c r="AO214" s="46"/>
      <c r="AP214" s="54"/>
      <c r="AQ214" s="53"/>
      <c r="AR214" s="97">
        <f t="shared" si="6"/>
        <v>0</v>
      </c>
      <c r="AS214" s="97">
        <f t="shared" si="7"/>
        <v>0</v>
      </c>
      <c r="AT214" s="97">
        <f t="shared" si="8"/>
        <v>0</v>
      </c>
      <c r="AU214" s="97">
        <f t="shared" si="9"/>
        <v>0</v>
      </c>
      <c r="AV214" s="113"/>
      <c r="AW214" s="46"/>
      <c r="AX214" s="46"/>
      <c r="AY214" s="97">
        <f t="shared" si="10"/>
        <v>0</v>
      </c>
      <c r="BC214" s="56" t="str">
        <f t="shared" si="11"/>
        <v/>
      </c>
      <c r="BD214" s="45">
        <f>IF(Q214&gt;'Costes máximos'!$D$22,'Costes máximos'!$D$22,Q214)</f>
        <v>0</v>
      </c>
      <c r="BE214" s="45">
        <f>IF(R214&gt;'Costes máximos'!$D$22,'Costes máximos'!$D$22,R214)</f>
        <v>0</v>
      </c>
      <c r="BF214" s="45">
        <f>IF(S214&gt;'Costes máximos'!$D$22,'Costes máximos'!$D$22,S214)</f>
        <v>0</v>
      </c>
      <c r="BG214" s="45">
        <f>IF(T214&gt;'Costes máximos'!$D$22,'Costes máximos'!$D$22,T214)</f>
        <v>0</v>
      </c>
      <c r="BH214" s="45">
        <f>IF(U214&gt;'Costes máximos'!$D$22,'Costes máximos'!$D$22,U214)</f>
        <v>0</v>
      </c>
    </row>
    <row r="215" spans="2:60" outlineLevel="1" x14ac:dyDescent="0.25">
      <c r="B215" s="63"/>
      <c r="C215" s="64"/>
      <c r="D215" s="64"/>
      <c r="E215" s="64"/>
      <c r="F215" s="95">
        <f>IFERROR(INDEX('1. Paquetes y Tareas'!$F$16:$F$84,MATCH(BC215,'1. Paquetes y Tareas'!$E$16:$E$84,0)),0)</f>
        <v>0</v>
      </c>
      <c r="G215" s="50"/>
      <c r="H215" s="96">
        <f>IF($C$48="Investigación industrial",IFERROR(INDEX('3. Gasto Total '!$G$25:$G$43,MATCH(G215,'3. Gasto Total '!$B$25:$B$43,0)),""),IFERROR(INDEX('3. Gasto Total '!$H$25:$H$43,MATCH(G215,'3. Gasto Total '!$B$25:$B$43,0)),))</f>
        <v>0</v>
      </c>
      <c r="I215" s="40"/>
      <c r="J215" s="40"/>
      <c r="K215" s="40"/>
      <c r="L215" s="40"/>
      <c r="M215" s="40"/>
      <c r="N215" s="40"/>
      <c r="O215" s="40"/>
      <c r="P215" s="95">
        <f t="shared" si="12"/>
        <v>0</v>
      </c>
      <c r="Q215" s="43"/>
      <c r="R215" s="43"/>
      <c r="S215" s="43"/>
      <c r="T215" s="44"/>
      <c r="U215" s="44"/>
      <c r="V215" s="97">
        <f t="shared" si="13"/>
        <v>0</v>
      </c>
      <c r="W215" s="97">
        <f t="shared" si="1"/>
        <v>0</v>
      </c>
      <c r="X215" s="97">
        <f t="shared" si="2"/>
        <v>0</v>
      </c>
      <c r="Y215" s="113"/>
      <c r="Z215" s="44"/>
      <c r="AA215" s="53"/>
      <c r="AB215" s="53"/>
      <c r="AC215" s="97">
        <f t="shared" si="3"/>
        <v>0</v>
      </c>
      <c r="AD215" s="113"/>
      <c r="AE215" s="46"/>
      <c r="AF215" s="46"/>
      <c r="AG215" s="46"/>
      <c r="AH215" s="97">
        <f t="shared" si="4"/>
        <v>0</v>
      </c>
      <c r="AI215" s="113"/>
      <c r="AJ215" s="46"/>
      <c r="AK215" s="54"/>
      <c r="AL215" s="53"/>
      <c r="AM215" s="97">
        <f t="shared" si="5"/>
        <v>0</v>
      </c>
      <c r="AN215" s="113"/>
      <c r="AO215" s="46"/>
      <c r="AP215" s="54"/>
      <c r="AQ215" s="53"/>
      <c r="AR215" s="97">
        <f t="shared" si="6"/>
        <v>0</v>
      </c>
      <c r="AS215" s="97">
        <f t="shared" si="7"/>
        <v>0</v>
      </c>
      <c r="AT215" s="97">
        <f t="shared" si="8"/>
        <v>0</v>
      </c>
      <c r="AU215" s="97">
        <f t="shared" si="9"/>
        <v>0</v>
      </c>
      <c r="AV215" s="113"/>
      <c r="AW215" s="46"/>
      <c r="AX215" s="46"/>
      <c r="AY215" s="97">
        <f t="shared" si="10"/>
        <v>0</v>
      </c>
      <c r="BC215" s="56" t="str">
        <f t="shared" si="11"/>
        <v/>
      </c>
      <c r="BD215" s="45">
        <f>IF(Q215&gt;'Costes máximos'!$D$22,'Costes máximos'!$D$22,Q215)</f>
        <v>0</v>
      </c>
      <c r="BE215" s="45">
        <f>IF(R215&gt;'Costes máximos'!$D$22,'Costes máximos'!$D$22,R215)</f>
        <v>0</v>
      </c>
      <c r="BF215" s="45">
        <f>IF(S215&gt;'Costes máximos'!$D$22,'Costes máximos'!$D$22,S215)</f>
        <v>0</v>
      </c>
      <c r="BG215" s="45">
        <f>IF(T215&gt;'Costes máximos'!$D$22,'Costes máximos'!$D$22,T215)</f>
        <v>0</v>
      </c>
      <c r="BH215" s="45">
        <f>IF(U215&gt;'Costes máximos'!$D$22,'Costes máximos'!$D$22,U215)</f>
        <v>0</v>
      </c>
    </row>
    <row r="216" spans="2:60" outlineLevel="1" x14ac:dyDescent="0.25">
      <c r="B216" s="63"/>
      <c r="C216" s="64"/>
      <c r="D216" s="64"/>
      <c r="E216" s="64"/>
      <c r="F216" s="95">
        <f>IFERROR(INDEX('1. Paquetes y Tareas'!$F$16:$F$84,MATCH(BC216,'1. Paquetes y Tareas'!$E$16:$E$84,0)),0)</f>
        <v>0</v>
      </c>
      <c r="G216" s="50"/>
      <c r="H216" s="96">
        <f>IF($C$48="Investigación industrial",IFERROR(INDEX('3. Gasto Total '!$G$25:$G$43,MATCH(G216,'3. Gasto Total '!$B$25:$B$43,0)),""),IFERROR(INDEX('3. Gasto Total '!$H$25:$H$43,MATCH(G216,'3. Gasto Total '!$B$25:$B$43,0)),))</f>
        <v>0</v>
      </c>
      <c r="I216" s="40"/>
      <c r="J216" s="40"/>
      <c r="K216" s="40"/>
      <c r="L216" s="40"/>
      <c r="M216" s="40"/>
      <c r="N216" s="40"/>
      <c r="O216" s="40"/>
      <c r="P216" s="95">
        <f t="shared" si="12"/>
        <v>0</v>
      </c>
      <c r="Q216" s="43"/>
      <c r="R216" s="43"/>
      <c r="S216" s="43"/>
      <c r="T216" s="44"/>
      <c r="U216" s="44"/>
      <c r="V216" s="97">
        <f t="shared" si="13"/>
        <v>0</v>
      </c>
      <c r="W216" s="97">
        <f t="shared" si="1"/>
        <v>0</v>
      </c>
      <c r="X216" s="97">
        <f t="shared" si="2"/>
        <v>0</v>
      </c>
      <c r="Y216" s="113"/>
      <c r="Z216" s="44"/>
      <c r="AA216" s="53"/>
      <c r="AB216" s="53"/>
      <c r="AC216" s="97">
        <f t="shared" si="3"/>
        <v>0</v>
      </c>
      <c r="AD216" s="113"/>
      <c r="AE216" s="46"/>
      <c r="AF216" s="46"/>
      <c r="AG216" s="46"/>
      <c r="AH216" s="97">
        <f t="shared" si="4"/>
        <v>0</v>
      </c>
      <c r="AI216" s="113"/>
      <c r="AJ216" s="46"/>
      <c r="AK216" s="54"/>
      <c r="AL216" s="53"/>
      <c r="AM216" s="97">
        <f t="shared" si="5"/>
        <v>0</v>
      </c>
      <c r="AN216" s="113"/>
      <c r="AO216" s="46"/>
      <c r="AP216" s="54"/>
      <c r="AQ216" s="53"/>
      <c r="AR216" s="97">
        <f t="shared" si="6"/>
        <v>0</v>
      </c>
      <c r="AS216" s="97">
        <f t="shared" si="7"/>
        <v>0</v>
      </c>
      <c r="AT216" s="97">
        <f t="shared" si="8"/>
        <v>0</v>
      </c>
      <c r="AU216" s="97">
        <f t="shared" si="9"/>
        <v>0</v>
      </c>
      <c r="AV216" s="113"/>
      <c r="AW216" s="46"/>
      <c r="AX216" s="46"/>
      <c r="AY216" s="97">
        <f t="shared" si="10"/>
        <v>0</v>
      </c>
      <c r="BC216" s="56" t="str">
        <f t="shared" si="11"/>
        <v/>
      </c>
      <c r="BD216" s="45">
        <f>IF(Q216&gt;'Costes máximos'!$D$22,'Costes máximos'!$D$22,Q216)</f>
        <v>0</v>
      </c>
      <c r="BE216" s="45">
        <f>IF(R216&gt;'Costes máximos'!$D$22,'Costes máximos'!$D$22,R216)</f>
        <v>0</v>
      </c>
      <c r="BF216" s="45">
        <f>IF(S216&gt;'Costes máximos'!$D$22,'Costes máximos'!$D$22,S216)</f>
        <v>0</v>
      </c>
      <c r="BG216" s="45">
        <f>IF(T216&gt;'Costes máximos'!$D$22,'Costes máximos'!$D$22,T216)</f>
        <v>0</v>
      </c>
      <c r="BH216" s="45">
        <f>IF(U216&gt;'Costes máximos'!$D$22,'Costes máximos'!$D$22,U216)</f>
        <v>0</v>
      </c>
    </row>
    <row r="217" spans="2:60" outlineLevel="1" x14ac:dyDescent="0.25">
      <c r="B217" s="63"/>
      <c r="C217" s="64"/>
      <c r="D217" s="64"/>
      <c r="E217" s="64"/>
      <c r="F217" s="95">
        <f>IFERROR(INDEX('1. Paquetes y Tareas'!$F$16:$F$84,MATCH(BC217,'1. Paquetes y Tareas'!$E$16:$E$84,0)),0)</f>
        <v>0</v>
      </c>
      <c r="G217" s="50"/>
      <c r="H217" s="96">
        <f>IF($C$48="Investigación industrial",IFERROR(INDEX('3. Gasto Total '!$G$25:$G$43,MATCH(G217,'3. Gasto Total '!$B$25:$B$43,0)),""),IFERROR(INDEX('3. Gasto Total '!$H$25:$H$43,MATCH(G217,'3. Gasto Total '!$B$25:$B$43,0)),))</f>
        <v>0</v>
      </c>
      <c r="I217" s="40"/>
      <c r="J217" s="40"/>
      <c r="K217" s="40"/>
      <c r="L217" s="40"/>
      <c r="M217" s="40"/>
      <c r="N217" s="40"/>
      <c r="O217" s="40"/>
      <c r="P217" s="95">
        <f t="shared" si="12"/>
        <v>0</v>
      </c>
      <c r="Q217" s="43"/>
      <c r="R217" s="43"/>
      <c r="S217" s="43"/>
      <c r="T217" s="44"/>
      <c r="U217" s="44"/>
      <c r="V217" s="97">
        <f t="shared" si="13"/>
        <v>0</v>
      </c>
      <c r="W217" s="97">
        <f t="shared" si="1"/>
        <v>0</v>
      </c>
      <c r="X217" s="97">
        <f t="shared" si="2"/>
        <v>0</v>
      </c>
      <c r="Y217" s="113"/>
      <c r="Z217" s="44"/>
      <c r="AA217" s="53"/>
      <c r="AB217" s="53"/>
      <c r="AC217" s="97">
        <f t="shared" si="3"/>
        <v>0</v>
      </c>
      <c r="AD217" s="113"/>
      <c r="AE217" s="46"/>
      <c r="AF217" s="46"/>
      <c r="AG217" s="46"/>
      <c r="AH217" s="97">
        <f t="shared" si="4"/>
        <v>0</v>
      </c>
      <c r="AI217" s="113"/>
      <c r="AJ217" s="46"/>
      <c r="AK217" s="54"/>
      <c r="AL217" s="53"/>
      <c r="AM217" s="97">
        <f t="shared" si="5"/>
        <v>0</v>
      </c>
      <c r="AN217" s="113"/>
      <c r="AO217" s="46"/>
      <c r="AP217" s="54"/>
      <c r="AQ217" s="53"/>
      <c r="AR217" s="97">
        <f t="shared" si="6"/>
        <v>0</v>
      </c>
      <c r="AS217" s="97">
        <f t="shared" si="7"/>
        <v>0</v>
      </c>
      <c r="AT217" s="97">
        <f t="shared" si="8"/>
        <v>0</v>
      </c>
      <c r="AU217" s="97">
        <f t="shared" si="9"/>
        <v>0</v>
      </c>
      <c r="AV217" s="113"/>
      <c r="AW217" s="46"/>
      <c r="AX217" s="46"/>
      <c r="AY217" s="97">
        <f t="shared" si="10"/>
        <v>0</v>
      </c>
      <c r="BC217" s="56" t="str">
        <f t="shared" si="11"/>
        <v/>
      </c>
      <c r="BD217" s="45">
        <f>IF(Q217&gt;'Costes máximos'!$D$22,'Costes máximos'!$D$22,Q217)</f>
        <v>0</v>
      </c>
      <c r="BE217" s="45">
        <f>IF(R217&gt;'Costes máximos'!$D$22,'Costes máximos'!$D$22,R217)</f>
        <v>0</v>
      </c>
      <c r="BF217" s="45">
        <f>IF(S217&gt;'Costes máximos'!$D$22,'Costes máximos'!$D$22,S217)</f>
        <v>0</v>
      </c>
      <c r="BG217" s="45">
        <f>IF(T217&gt;'Costes máximos'!$D$22,'Costes máximos'!$D$22,T217)</f>
        <v>0</v>
      </c>
      <c r="BH217" s="45">
        <f>IF(U217&gt;'Costes máximos'!$D$22,'Costes máximos'!$D$22,U217)</f>
        <v>0</v>
      </c>
    </row>
    <row r="218" spans="2:60" outlineLevel="1" x14ac:dyDescent="0.25">
      <c r="B218" s="63"/>
      <c r="C218" s="64"/>
      <c r="D218" s="64"/>
      <c r="E218" s="64"/>
      <c r="F218" s="95">
        <f>IFERROR(INDEX('1. Paquetes y Tareas'!$F$16:$F$84,MATCH(BC218,'1. Paquetes y Tareas'!$E$16:$E$84,0)),0)</f>
        <v>0</v>
      </c>
      <c r="G218" s="50"/>
      <c r="H218" s="96">
        <f>IF($C$48="Investigación industrial",IFERROR(INDEX('3. Gasto Total '!$G$25:$G$43,MATCH(G218,'3. Gasto Total '!$B$25:$B$43,0)),""),IFERROR(INDEX('3. Gasto Total '!$H$25:$H$43,MATCH(G218,'3. Gasto Total '!$B$25:$B$43,0)),))</f>
        <v>0</v>
      </c>
      <c r="I218" s="40"/>
      <c r="J218" s="40"/>
      <c r="K218" s="40"/>
      <c r="L218" s="40"/>
      <c r="M218" s="40"/>
      <c r="N218" s="40"/>
      <c r="O218" s="40"/>
      <c r="P218" s="95">
        <f t="shared" si="12"/>
        <v>0</v>
      </c>
      <c r="Q218" s="43"/>
      <c r="R218" s="43"/>
      <c r="S218" s="43"/>
      <c r="T218" s="44"/>
      <c r="U218" s="44"/>
      <c r="V218" s="97">
        <f t="shared" si="13"/>
        <v>0</v>
      </c>
      <c r="W218" s="97">
        <f t="shared" si="1"/>
        <v>0</v>
      </c>
      <c r="X218" s="97">
        <f t="shared" si="2"/>
        <v>0</v>
      </c>
      <c r="Y218" s="113"/>
      <c r="Z218" s="44"/>
      <c r="AA218" s="53"/>
      <c r="AB218" s="53"/>
      <c r="AC218" s="97">
        <f t="shared" si="3"/>
        <v>0</v>
      </c>
      <c r="AD218" s="113"/>
      <c r="AE218" s="46"/>
      <c r="AF218" s="46"/>
      <c r="AG218" s="46"/>
      <c r="AH218" s="97">
        <f t="shared" si="4"/>
        <v>0</v>
      </c>
      <c r="AI218" s="113"/>
      <c r="AJ218" s="46"/>
      <c r="AK218" s="54"/>
      <c r="AL218" s="53"/>
      <c r="AM218" s="97">
        <f t="shared" si="5"/>
        <v>0</v>
      </c>
      <c r="AN218" s="113"/>
      <c r="AO218" s="46"/>
      <c r="AP218" s="54"/>
      <c r="AQ218" s="53"/>
      <c r="AR218" s="97">
        <f t="shared" si="6"/>
        <v>0</v>
      </c>
      <c r="AS218" s="97">
        <f t="shared" si="7"/>
        <v>0</v>
      </c>
      <c r="AT218" s="97">
        <f t="shared" si="8"/>
        <v>0</v>
      </c>
      <c r="AU218" s="97">
        <f t="shared" si="9"/>
        <v>0</v>
      </c>
      <c r="AV218" s="113"/>
      <c r="AW218" s="46"/>
      <c r="AX218" s="46"/>
      <c r="AY218" s="97">
        <f t="shared" si="10"/>
        <v>0</v>
      </c>
      <c r="BC218" s="56" t="str">
        <f t="shared" si="11"/>
        <v/>
      </c>
      <c r="BD218" s="45">
        <f>IF(Q218&gt;'Costes máximos'!$D$22,'Costes máximos'!$D$22,Q218)</f>
        <v>0</v>
      </c>
      <c r="BE218" s="45">
        <f>IF(R218&gt;'Costes máximos'!$D$22,'Costes máximos'!$D$22,R218)</f>
        <v>0</v>
      </c>
      <c r="BF218" s="45">
        <f>IF(S218&gt;'Costes máximos'!$D$22,'Costes máximos'!$D$22,S218)</f>
        <v>0</v>
      </c>
      <c r="BG218" s="45">
        <f>IF(T218&gt;'Costes máximos'!$D$22,'Costes máximos'!$D$22,T218)</f>
        <v>0</v>
      </c>
      <c r="BH218" s="45">
        <f>IF(U218&gt;'Costes máximos'!$D$22,'Costes máximos'!$D$22,U218)</f>
        <v>0</v>
      </c>
    </row>
    <row r="219" spans="2:60" outlineLevel="1" x14ac:dyDescent="0.25">
      <c r="B219" s="63"/>
      <c r="C219" s="64"/>
      <c r="D219" s="64"/>
      <c r="E219" s="64"/>
      <c r="F219" s="95">
        <f>IFERROR(INDEX('1. Paquetes y Tareas'!$F$16:$F$84,MATCH(BC219,'1. Paquetes y Tareas'!$E$16:$E$84,0)),0)</f>
        <v>0</v>
      </c>
      <c r="G219" s="50"/>
      <c r="H219" s="96">
        <f>IF($C$48="Investigación industrial",IFERROR(INDEX('3. Gasto Total '!$G$25:$G$43,MATCH(G219,'3. Gasto Total '!$B$25:$B$43,0)),""),IFERROR(INDEX('3. Gasto Total '!$H$25:$H$43,MATCH(G219,'3. Gasto Total '!$B$25:$B$43,0)),))</f>
        <v>0</v>
      </c>
      <c r="I219" s="40"/>
      <c r="J219" s="40"/>
      <c r="K219" s="40"/>
      <c r="L219" s="40"/>
      <c r="M219" s="40"/>
      <c r="N219" s="40"/>
      <c r="O219" s="40"/>
      <c r="P219" s="95">
        <f t="shared" si="12"/>
        <v>0</v>
      </c>
      <c r="Q219" s="43"/>
      <c r="R219" s="43"/>
      <c r="S219" s="43"/>
      <c r="T219" s="44"/>
      <c r="U219" s="44"/>
      <c r="V219" s="97">
        <f t="shared" si="13"/>
        <v>0</v>
      </c>
      <c r="W219" s="97">
        <f t="shared" si="1"/>
        <v>0</v>
      </c>
      <c r="X219" s="97">
        <f t="shared" si="2"/>
        <v>0</v>
      </c>
      <c r="Y219" s="113"/>
      <c r="Z219" s="44"/>
      <c r="AA219" s="53"/>
      <c r="AB219" s="53"/>
      <c r="AC219" s="97">
        <f t="shared" si="3"/>
        <v>0</v>
      </c>
      <c r="AD219" s="113"/>
      <c r="AE219" s="46"/>
      <c r="AF219" s="46"/>
      <c r="AG219" s="46"/>
      <c r="AH219" s="97">
        <f t="shared" si="4"/>
        <v>0</v>
      </c>
      <c r="AI219" s="113"/>
      <c r="AJ219" s="46"/>
      <c r="AK219" s="54"/>
      <c r="AL219" s="53"/>
      <c r="AM219" s="97">
        <f t="shared" si="5"/>
        <v>0</v>
      </c>
      <c r="AN219" s="113"/>
      <c r="AO219" s="46"/>
      <c r="AP219" s="54"/>
      <c r="AQ219" s="53"/>
      <c r="AR219" s="97">
        <f t="shared" si="6"/>
        <v>0</v>
      </c>
      <c r="AS219" s="97">
        <f t="shared" si="7"/>
        <v>0</v>
      </c>
      <c r="AT219" s="97">
        <f t="shared" si="8"/>
        <v>0</v>
      </c>
      <c r="AU219" s="97">
        <f t="shared" si="9"/>
        <v>0</v>
      </c>
      <c r="AV219" s="113"/>
      <c r="AW219" s="46"/>
      <c r="AX219" s="46"/>
      <c r="AY219" s="97">
        <f t="shared" si="10"/>
        <v>0</v>
      </c>
      <c r="BC219" s="56" t="str">
        <f t="shared" si="11"/>
        <v/>
      </c>
      <c r="BD219" s="45">
        <f>IF(Q219&gt;'Costes máximos'!$D$22,'Costes máximos'!$D$22,Q219)</f>
        <v>0</v>
      </c>
      <c r="BE219" s="45">
        <f>IF(R219&gt;'Costes máximos'!$D$22,'Costes máximos'!$D$22,R219)</f>
        <v>0</v>
      </c>
      <c r="BF219" s="45">
        <f>IF(S219&gt;'Costes máximos'!$D$22,'Costes máximos'!$D$22,S219)</f>
        <v>0</v>
      </c>
      <c r="BG219" s="45">
        <f>IF(T219&gt;'Costes máximos'!$D$22,'Costes máximos'!$D$22,T219)</f>
        <v>0</v>
      </c>
      <c r="BH219" s="45">
        <f>IF(U219&gt;'Costes máximos'!$D$22,'Costes máximos'!$D$22,U219)</f>
        <v>0</v>
      </c>
    </row>
    <row r="220" spans="2:60" outlineLevel="1" x14ac:dyDescent="0.25">
      <c r="B220" s="63"/>
      <c r="C220" s="64"/>
      <c r="D220" s="64"/>
      <c r="E220" s="64"/>
      <c r="F220" s="95">
        <f>IFERROR(INDEX('1. Paquetes y Tareas'!$F$16:$F$84,MATCH(BC220,'1. Paquetes y Tareas'!$E$16:$E$84,0)),0)</f>
        <v>0</v>
      </c>
      <c r="G220" s="50"/>
      <c r="H220" s="96">
        <f>IF($C$48="Investigación industrial",IFERROR(INDEX('3. Gasto Total '!$G$25:$G$43,MATCH(G220,'3. Gasto Total '!$B$25:$B$43,0)),""),IFERROR(INDEX('3. Gasto Total '!$H$25:$H$43,MATCH(G220,'3. Gasto Total '!$B$25:$B$43,0)),))</f>
        <v>0</v>
      </c>
      <c r="I220" s="40"/>
      <c r="J220" s="40"/>
      <c r="K220" s="40"/>
      <c r="L220" s="40"/>
      <c r="M220" s="40"/>
      <c r="N220" s="40"/>
      <c r="O220" s="40"/>
      <c r="P220" s="95">
        <f t="shared" si="12"/>
        <v>0</v>
      </c>
      <c r="Q220" s="43"/>
      <c r="R220" s="43"/>
      <c r="S220" s="43"/>
      <c r="T220" s="44"/>
      <c r="U220" s="44"/>
      <c r="V220" s="97">
        <f t="shared" si="13"/>
        <v>0</v>
      </c>
      <c r="W220" s="97">
        <f t="shared" si="1"/>
        <v>0</v>
      </c>
      <c r="X220" s="97">
        <f t="shared" si="2"/>
        <v>0</v>
      </c>
      <c r="Y220" s="113"/>
      <c r="Z220" s="44"/>
      <c r="AA220" s="53"/>
      <c r="AB220" s="53"/>
      <c r="AC220" s="97">
        <f t="shared" si="3"/>
        <v>0</v>
      </c>
      <c r="AD220" s="113"/>
      <c r="AE220" s="46"/>
      <c r="AF220" s="46"/>
      <c r="AG220" s="46"/>
      <c r="AH220" s="97">
        <f t="shared" si="4"/>
        <v>0</v>
      </c>
      <c r="AI220" s="113"/>
      <c r="AJ220" s="46"/>
      <c r="AK220" s="54"/>
      <c r="AL220" s="53"/>
      <c r="AM220" s="97">
        <f t="shared" si="5"/>
        <v>0</v>
      </c>
      <c r="AN220" s="113"/>
      <c r="AO220" s="46"/>
      <c r="AP220" s="54"/>
      <c r="AQ220" s="53"/>
      <c r="AR220" s="97">
        <f t="shared" si="6"/>
        <v>0</v>
      </c>
      <c r="AS220" s="97">
        <f t="shared" si="7"/>
        <v>0</v>
      </c>
      <c r="AT220" s="97">
        <f t="shared" si="8"/>
        <v>0</v>
      </c>
      <c r="AU220" s="97">
        <f t="shared" si="9"/>
        <v>0</v>
      </c>
      <c r="AV220" s="113"/>
      <c r="AW220" s="46"/>
      <c r="AX220" s="46"/>
      <c r="AY220" s="97">
        <f t="shared" si="10"/>
        <v>0</v>
      </c>
      <c r="BC220" s="56" t="str">
        <f t="shared" si="11"/>
        <v/>
      </c>
      <c r="BD220" s="45">
        <f>IF(Q220&gt;'Costes máximos'!$D$22,'Costes máximos'!$D$22,Q220)</f>
        <v>0</v>
      </c>
      <c r="BE220" s="45">
        <f>IF(R220&gt;'Costes máximos'!$D$22,'Costes máximos'!$D$22,R220)</f>
        <v>0</v>
      </c>
      <c r="BF220" s="45">
        <f>IF(S220&gt;'Costes máximos'!$D$22,'Costes máximos'!$D$22,S220)</f>
        <v>0</v>
      </c>
      <c r="BG220" s="45">
        <f>IF(T220&gt;'Costes máximos'!$D$22,'Costes máximos'!$D$22,T220)</f>
        <v>0</v>
      </c>
      <c r="BH220" s="45">
        <f>IF(U220&gt;'Costes máximos'!$D$22,'Costes máximos'!$D$22,U220)</f>
        <v>0</v>
      </c>
    </row>
    <row r="221" spans="2:60" outlineLevel="1" x14ac:dyDescent="0.25">
      <c r="B221" s="63"/>
      <c r="C221" s="64"/>
      <c r="D221" s="64"/>
      <c r="E221" s="64"/>
      <c r="F221" s="95">
        <f>IFERROR(INDEX('1. Paquetes y Tareas'!$F$16:$F$84,MATCH(BC221,'1. Paquetes y Tareas'!$E$16:$E$84,0)),0)</f>
        <v>0</v>
      </c>
      <c r="G221" s="50"/>
      <c r="H221" s="96">
        <f>IF($C$48="Investigación industrial",IFERROR(INDEX('3. Gasto Total '!$G$25:$G$43,MATCH(G221,'3. Gasto Total '!$B$25:$B$43,0)),""),IFERROR(INDEX('3. Gasto Total '!$H$25:$H$43,MATCH(G221,'3. Gasto Total '!$B$25:$B$43,0)),))</f>
        <v>0</v>
      </c>
      <c r="I221" s="40"/>
      <c r="J221" s="40"/>
      <c r="K221" s="40"/>
      <c r="L221" s="40"/>
      <c r="M221" s="40"/>
      <c r="N221" s="40"/>
      <c r="O221" s="40"/>
      <c r="P221" s="95">
        <f t="shared" si="12"/>
        <v>0</v>
      </c>
      <c r="Q221" s="43"/>
      <c r="R221" s="43"/>
      <c r="S221" s="43"/>
      <c r="T221" s="44"/>
      <c r="U221" s="44"/>
      <c r="V221" s="97">
        <f t="shared" si="13"/>
        <v>0</v>
      </c>
      <c r="W221" s="97">
        <f t="shared" si="1"/>
        <v>0</v>
      </c>
      <c r="X221" s="97">
        <f t="shared" si="2"/>
        <v>0</v>
      </c>
      <c r="Y221" s="113"/>
      <c r="Z221" s="44"/>
      <c r="AA221" s="53"/>
      <c r="AB221" s="53"/>
      <c r="AC221" s="97">
        <f t="shared" si="3"/>
        <v>0</v>
      </c>
      <c r="AD221" s="113"/>
      <c r="AE221" s="46"/>
      <c r="AF221" s="46"/>
      <c r="AG221" s="46"/>
      <c r="AH221" s="97">
        <f t="shared" si="4"/>
        <v>0</v>
      </c>
      <c r="AI221" s="113"/>
      <c r="AJ221" s="46"/>
      <c r="AK221" s="54"/>
      <c r="AL221" s="53"/>
      <c r="AM221" s="97">
        <f t="shared" si="5"/>
        <v>0</v>
      </c>
      <c r="AN221" s="113"/>
      <c r="AO221" s="46"/>
      <c r="AP221" s="54"/>
      <c r="AQ221" s="53"/>
      <c r="AR221" s="97">
        <f t="shared" si="6"/>
        <v>0</v>
      </c>
      <c r="AS221" s="97">
        <f t="shared" si="7"/>
        <v>0</v>
      </c>
      <c r="AT221" s="97">
        <f t="shared" si="8"/>
        <v>0</v>
      </c>
      <c r="AU221" s="97">
        <f t="shared" si="9"/>
        <v>0</v>
      </c>
      <c r="AV221" s="113"/>
      <c r="AW221" s="46"/>
      <c r="AX221" s="46"/>
      <c r="AY221" s="97">
        <f t="shared" si="10"/>
        <v>0</v>
      </c>
      <c r="BC221" s="56" t="str">
        <f t="shared" si="11"/>
        <v/>
      </c>
      <c r="BD221" s="45">
        <f>IF(Q221&gt;'Costes máximos'!$D$22,'Costes máximos'!$D$22,Q221)</f>
        <v>0</v>
      </c>
      <c r="BE221" s="45">
        <f>IF(R221&gt;'Costes máximos'!$D$22,'Costes máximos'!$D$22,R221)</f>
        <v>0</v>
      </c>
      <c r="BF221" s="45">
        <f>IF(S221&gt;'Costes máximos'!$D$22,'Costes máximos'!$D$22,S221)</f>
        <v>0</v>
      </c>
      <c r="BG221" s="45">
        <f>IF(T221&gt;'Costes máximos'!$D$22,'Costes máximos'!$D$22,T221)</f>
        <v>0</v>
      </c>
      <c r="BH221" s="45">
        <f>IF(U221&gt;'Costes máximos'!$D$22,'Costes máximos'!$D$22,U221)</f>
        <v>0</v>
      </c>
    </row>
    <row r="222" spans="2:60" outlineLevel="1" x14ac:dyDescent="0.25">
      <c r="B222" s="63"/>
      <c r="C222" s="64"/>
      <c r="D222" s="64"/>
      <c r="E222" s="64"/>
      <c r="F222" s="95">
        <f>IFERROR(INDEX('1. Paquetes y Tareas'!$F$16:$F$84,MATCH(BC222,'1. Paquetes y Tareas'!$E$16:$E$84,0)),0)</f>
        <v>0</v>
      </c>
      <c r="G222" s="50"/>
      <c r="H222" s="96">
        <f>IF($C$48="Investigación industrial",IFERROR(INDEX('3. Gasto Total '!$G$25:$G$43,MATCH(G222,'3. Gasto Total '!$B$25:$B$43,0)),""),IFERROR(INDEX('3. Gasto Total '!$H$25:$H$43,MATCH(G222,'3. Gasto Total '!$B$25:$B$43,0)),))</f>
        <v>0</v>
      </c>
      <c r="I222" s="40"/>
      <c r="J222" s="40"/>
      <c r="K222" s="40"/>
      <c r="L222" s="40"/>
      <c r="M222" s="40"/>
      <c r="N222" s="40"/>
      <c r="O222" s="40"/>
      <c r="P222" s="95">
        <f t="shared" si="12"/>
        <v>0</v>
      </c>
      <c r="Q222" s="43"/>
      <c r="R222" s="43"/>
      <c r="S222" s="43"/>
      <c r="T222" s="44"/>
      <c r="U222" s="44"/>
      <c r="V222" s="97">
        <f t="shared" si="13"/>
        <v>0</v>
      </c>
      <c r="W222" s="97">
        <f t="shared" si="1"/>
        <v>0</v>
      </c>
      <c r="X222" s="97">
        <f t="shared" si="2"/>
        <v>0</v>
      </c>
      <c r="Y222" s="113"/>
      <c r="Z222" s="44"/>
      <c r="AA222" s="53"/>
      <c r="AB222" s="53"/>
      <c r="AC222" s="97">
        <f t="shared" si="3"/>
        <v>0</v>
      </c>
      <c r="AD222" s="113"/>
      <c r="AE222" s="46"/>
      <c r="AF222" s="46"/>
      <c r="AG222" s="46"/>
      <c r="AH222" s="97">
        <f t="shared" si="4"/>
        <v>0</v>
      </c>
      <c r="AI222" s="113"/>
      <c r="AJ222" s="46"/>
      <c r="AK222" s="54"/>
      <c r="AL222" s="53"/>
      <c r="AM222" s="97">
        <f t="shared" si="5"/>
        <v>0</v>
      </c>
      <c r="AN222" s="113"/>
      <c r="AO222" s="46"/>
      <c r="AP222" s="54"/>
      <c r="AQ222" s="53"/>
      <c r="AR222" s="97">
        <f t="shared" si="6"/>
        <v>0</v>
      </c>
      <c r="AS222" s="97">
        <f t="shared" si="7"/>
        <v>0</v>
      </c>
      <c r="AT222" s="97">
        <f t="shared" si="8"/>
        <v>0</v>
      </c>
      <c r="AU222" s="97">
        <f t="shared" si="9"/>
        <v>0</v>
      </c>
      <c r="AV222" s="113"/>
      <c r="AW222" s="46"/>
      <c r="AX222" s="46"/>
      <c r="AY222" s="97">
        <f t="shared" si="10"/>
        <v>0</v>
      </c>
      <c r="BC222" s="56" t="str">
        <f t="shared" si="11"/>
        <v/>
      </c>
      <c r="BD222" s="45">
        <f>IF(Q222&gt;'Costes máximos'!$D$22,'Costes máximos'!$D$22,Q222)</f>
        <v>0</v>
      </c>
      <c r="BE222" s="45">
        <f>IF(R222&gt;'Costes máximos'!$D$22,'Costes máximos'!$D$22,R222)</f>
        <v>0</v>
      </c>
      <c r="BF222" s="45">
        <f>IF(S222&gt;'Costes máximos'!$D$22,'Costes máximos'!$D$22,S222)</f>
        <v>0</v>
      </c>
      <c r="BG222" s="45">
        <f>IF(T222&gt;'Costes máximos'!$D$22,'Costes máximos'!$D$22,T222)</f>
        <v>0</v>
      </c>
      <c r="BH222" s="45">
        <f>IF(U222&gt;'Costes máximos'!$D$22,'Costes máximos'!$D$22,U222)</f>
        <v>0</v>
      </c>
    </row>
    <row r="223" spans="2:60" outlineLevel="1" x14ac:dyDescent="0.25">
      <c r="B223" s="63"/>
      <c r="C223" s="64"/>
      <c r="D223" s="64"/>
      <c r="E223" s="64"/>
      <c r="F223" s="95">
        <f>IFERROR(INDEX('1. Paquetes y Tareas'!$F$16:$F$84,MATCH(BC223,'1. Paquetes y Tareas'!$E$16:$E$84,0)),0)</f>
        <v>0</v>
      </c>
      <c r="G223" s="50"/>
      <c r="H223" s="96">
        <f>IF($C$48="Investigación industrial",IFERROR(INDEX('3. Gasto Total '!$G$25:$G$43,MATCH(G223,'3. Gasto Total '!$B$25:$B$43,0)),""),IFERROR(INDEX('3. Gasto Total '!$H$25:$H$43,MATCH(G223,'3. Gasto Total '!$B$25:$B$43,0)),))</f>
        <v>0</v>
      </c>
      <c r="I223" s="40"/>
      <c r="J223" s="40"/>
      <c r="K223" s="40"/>
      <c r="L223" s="40"/>
      <c r="M223" s="40"/>
      <c r="N223" s="40"/>
      <c r="O223" s="40"/>
      <c r="P223" s="95">
        <f t="shared" si="12"/>
        <v>0</v>
      </c>
      <c r="Q223" s="43"/>
      <c r="R223" s="43"/>
      <c r="S223" s="43"/>
      <c r="T223" s="44"/>
      <c r="U223" s="44"/>
      <c r="V223" s="97">
        <f t="shared" si="13"/>
        <v>0</v>
      </c>
      <c r="W223" s="97">
        <f t="shared" si="1"/>
        <v>0</v>
      </c>
      <c r="X223" s="97">
        <f t="shared" si="2"/>
        <v>0</v>
      </c>
      <c r="Y223" s="113"/>
      <c r="Z223" s="44"/>
      <c r="AA223" s="53"/>
      <c r="AB223" s="53"/>
      <c r="AC223" s="97">
        <f t="shared" si="3"/>
        <v>0</v>
      </c>
      <c r="AD223" s="113"/>
      <c r="AE223" s="46"/>
      <c r="AF223" s="46"/>
      <c r="AG223" s="46"/>
      <c r="AH223" s="97">
        <f t="shared" si="4"/>
        <v>0</v>
      </c>
      <c r="AI223" s="113"/>
      <c r="AJ223" s="46"/>
      <c r="AK223" s="54"/>
      <c r="AL223" s="53"/>
      <c r="AM223" s="97">
        <f t="shared" si="5"/>
        <v>0</v>
      </c>
      <c r="AN223" s="113"/>
      <c r="AO223" s="46"/>
      <c r="AP223" s="54"/>
      <c r="AQ223" s="53"/>
      <c r="AR223" s="97">
        <f t="shared" si="6"/>
        <v>0</v>
      </c>
      <c r="AS223" s="97">
        <f t="shared" si="7"/>
        <v>0</v>
      </c>
      <c r="AT223" s="97">
        <f t="shared" si="8"/>
        <v>0</v>
      </c>
      <c r="AU223" s="97">
        <f t="shared" si="9"/>
        <v>0</v>
      </c>
      <c r="AV223" s="113"/>
      <c r="AW223" s="46"/>
      <c r="AX223" s="46"/>
      <c r="AY223" s="97">
        <f t="shared" si="10"/>
        <v>0</v>
      </c>
      <c r="BC223" s="56" t="str">
        <f t="shared" si="11"/>
        <v/>
      </c>
      <c r="BD223" s="45">
        <f>IF(Q223&gt;'Costes máximos'!$D$22,'Costes máximos'!$D$22,Q223)</f>
        <v>0</v>
      </c>
      <c r="BE223" s="45">
        <f>IF(R223&gt;'Costes máximos'!$D$22,'Costes máximos'!$D$22,R223)</f>
        <v>0</v>
      </c>
      <c r="BF223" s="45">
        <f>IF(S223&gt;'Costes máximos'!$D$22,'Costes máximos'!$D$22,S223)</f>
        <v>0</v>
      </c>
      <c r="BG223" s="45">
        <f>IF(T223&gt;'Costes máximos'!$D$22,'Costes máximos'!$D$22,T223)</f>
        <v>0</v>
      </c>
      <c r="BH223" s="45">
        <f>IF(U223&gt;'Costes máximos'!$D$22,'Costes máximos'!$D$22,U223)</f>
        <v>0</v>
      </c>
    </row>
    <row r="224" spans="2:60" outlineLevel="1" x14ac:dyDescent="0.25">
      <c r="B224" s="63"/>
      <c r="C224" s="64"/>
      <c r="D224" s="64"/>
      <c r="E224" s="64"/>
      <c r="F224" s="95">
        <f>IFERROR(INDEX('1. Paquetes y Tareas'!$F$16:$F$84,MATCH(BC224,'1. Paquetes y Tareas'!$E$16:$E$84,0)),0)</f>
        <v>0</v>
      </c>
      <c r="G224" s="50"/>
      <c r="H224" s="96">
        <f>IF($C$48="Investigación industrial",IFERROR(INDEX('3. Gasto Total '!$G$25:$G$43,MATCH(G224,'3. Gasto Total '!$B$25:$B$43,0)),""),IFERROR(INDEX('3. Gasto Total '!$H$25:$H$43,MATCH(G224,'3. Gasto Total '!$B$25:$B$43,0)),))</f>
        <v>0</v>
      </c>
      <c r="I224" s="40"/>
      <c r="J224" s="40"/>
      <c r="K224" s="40"/>
      <c r="L224" s="40"/>
      <c r="M224" s="40"/>
      <c r="N224" s="40"/>
      <c r="O224" s="40"/>
      <c r="P224" s="95">
        <f t="shared" si="12"/>
        <v>0</v>
      </c>
      <c r="Q224" s="43"/>
      <c r="R224" s="43"/>
      <c r="S224" s="43"/>
      <c r="T224" s="44"/>
      <c r="U224" s="44"/>
      <c r="V224" s="97">
        <f t="shared" si="13"/>
        <v>0</v>
      </c>
      <c r="W224" s="97">
        <f t="shared" si="1"/>
        <v>0</v>
      </c>
      <c r="X224" s="97">
        <f t="shared" si="2"/>
        <v>0</v>
      </c>
      <c r="Y224" s="113"/>
      <c r="Z224" s="44"/>
      <c r="AA224" s="53"/>
      <c r="AB224" s="53"/>
      <c r="AC224" s="97">
        <f t="shared" si="3"/>
        <v>0</v>
      </c>
      <c r="AD224" s="113"/>
      <c r="AE224" s="46"/>
      <c r="AF224" s="46"/>
      <c r="AG224" s="46"/>
      <c r="AH224" s="97">
        <f t="shared" si="4"/>
        <v>0</v>
      </c>
      <c r="AI224" s="113"/>
      <c r="AJ224" s="46"/>
      <c r="AK224" s="54"/>
      <c r="AL224" s="53"/>
      <c r="AM224" s="97">
        <f t="shared" si="5"/>
        <v>0</v>
      </c>
      <c r="AN224" s="113"/>
      <c r="AO224" s="46"/>
      <c r="AP224" s="54"/>
      <c r="AQ224" s="53"/>
      <c r="AR224" s="97">
        <f t="shared" si="6"/>
        <v>0</v>
      </c>
      <c r="AS224" s="97">
        <f t="shared" si="7"/>
        <v>0</v>
      </c>
      <c r="AT224" s="97">
        <f t="shared" si="8"/>
        <v>0</v>
      </c>
      <c r="AU224" s="97">
        <f t="shared" si="9"/>
        <v>0</v>
      </c>
      <c r="AV224" s="113"/>
      <c r="AW224" s="46"/>
      <c r="AX224" s="46"/>
      <c r="AY224" s="97">
        <f t="shared" si="10"/>
        <v>0</v>
      </c>
      <c r="BC224" s="56" t="str">
        <f t="shared" si="11"/>
        <v/>
      </c>
      <c r="BD224" s="45">
        <f>IF(Q224&gt;'Costes máximos'!$D$22,'Costes máximos'!$D$22,Q224)</f>
        <v>0</v>
      </c>
      <c r="BE224" s="45">
        <f>IF(R224&gt;'Costes máximos'!$D$22,'Costes máximos'!$D$22,R224)</f>
        <v>0</v>
      </c>
      <c r="BF224" s="45">
        <f>IF(S224&gt;'Costes máximos'!$D$22,'Costes máximos'!$D$22,S224)</f>
        <v>0</v>
      </c>
      <c r="BG224" s="45">
        <f>IF(T224&gt;'Costes máximos'!$D$22,'Costes máximos'!$D$22,T224)</f>
        <v>0</v>
      </c>
      <c r="BH224" s="45">
        <f>IF(U224&gt;'Costes máximos'!$D$22,'Costes máximos'!$D$22,U224)</f>
        <v>0</v>
      </c>
    </row>
    <row r="225" spans="2:60" outlineLevel="1" x14ac:dyDescent="0.25">
      <c r="B225" s="63"/>
      <c r="C225" s="64"/>
      <c r="D225" s="64"/>
      <c r="E225" s="64"/>
      <c r="F225" s="95">
        <f>IFERROR(INDEX('1. Paquetes y Tareas'!$F$16:$F$84,MATCH(BC225,'1. Paquetes y Tareas'!$E$16:$E$84,0)),0)</f>
        <v>0</v>
      </c>
      <c r="G225" s="50"/>
      <c r="H225" s="96">
        <f>IF($C$48="Investigación industrial",IFERROR(INDEX('3. Gasto Total '!$G$25:$G$43,MATCH(G225,'3. Gasto Total '!$B$25:$B$43,0)),""),IFERROR(INDEX('3. Gasto Total '!$H$25:$H$43,MATCH(G225,'3. Gasto Total '!$B$25:$B$43,0)),))</f>
        <v>0</v>
      </c>
      <c r="I225" s="40"/>
      <c r="J225" s="40"/>
      <c r="K225" s="40"/>
      <c r="L225" s="40"/>
      <c r="M225" s="40"/>
      <c r="N225" s="40"/>
      <c r="O225" s="40"/>
      <c r="P225" s="95">
        <f t="shared" si="12"/>
        <v>0</v>
      </c>
      <c r="Q225" s="43"/>
      <c r="R225" s="43"/>
      <c r="S225" s="43"/>
      <c r="T225" s="44"/>
      <c r="U225" s="44"/>
      <c r="V225" s="97">
        <f t="shared" si="13"/>
        <v>0</v>
      </c>
      <c r="W225" s="97">
        <f t="shared" si="1"/>
        <v>0</v>
      </c>
      <c r="X225" s="97">
        <f t="shared" si="2"/>
        <v>0</v>
      </c>
      <c r="Y225" s="113"/>
      <c r="Z225" s="44"/>
      <c r="AA225" s="53"/>
      <c r="AB225" s="53"/>
      <c r="AC225" s="97">
        <f t="shared" si="3"/>
        <v>0</v>
      </c>
      <c r="AD225" s="113"/>
      <c r="AE225" s="46"/>
      <c r="AF225" s="46"/>
      <c r="AG225" s="46"/>
      <c r="AH225" s="97">
        <f t="shared" si="4"/>
        <v>0</v>
      </c>
      <c r="AI225" s="113"/>
      <c r="AJ225" s="46"/>
      <c r="AK225" s="54"/>
      <c r="AL225" s="53"/>
      <c r="AM225" s="97">
        <f t="shared" si="5"/>
        <v>0</v>
      </c>
      <c r="AN225" s="113"/>
      <c r="AO225" s="46"/>
      <c r="AP225" s="54"/>
      <c r="AQ225" s="53"/>
      <c r="AR225" s="97">
        <f t="shared" si="6"/>
        <v>0</v>
      </c>
      <c r="AS225" s="97">
        <f t="shared" si="7"/>
        <v>0</v>
      </c>
      <c r="AT225" s="97">
        <f t="shared" si="8"/>
        <v>0</v>
      </c>
      <c r="AU225" s="97">
        <f t="shared" si="9"/>
        <v>0</v>
      </c>
      <c r="AV225" s="113"/>
      <c r="AW225" s="46"/>
      <c r="AX225" s="46"/>
      <c r="AY225" s="97">
        <f t="shared" si="10"/>
        <v>0</v>
      </c>
      <c r="BC225" s="56" t="str">
        <f t="shared" si="11"/>
        <v/>
      </c>
      <c r="BD225" s="45">
        <f>IF(Q225&gt;'Costes máximos'!$D$22,'Costes máximos'!$D$22,Q225)</f>
        <v>0</v>
      </c>
      <c r="BE225" s="45">
        <f>IF(R225&gt;'Costes máximos'!$D$22,'Costes máximos'!$D$22,R225)</f>
        <v>0</v>
      </c>
      <c r="BF225" s="45">
        <f>IF(S225&gt;'Costes máximos'!$D$22,'Costes máximos'!$D$22,S225)</f>
        <v>0</v>
      </c>
      <c r="BG225" s="45">
        <f>IF(T225&gt;'Costes máximos'!$D$22,'Costes máximos'!$D$22,T225)</f>
        <v>0</v>
      </c>
      <c r="BH225" s="45">
        <f>IF(U225&gt;'Costes máximos'!$D$22,'Costes máximos'!$D$22,U225)</f>
        <v>0</v>
      </c>
    </row>
    <row r="226" spans="2:60" outlineLevel="1" x14ac:dyDescent="0.25">
      <c r="B226" s="63"/>
      <c r="C226" s="64"/>
      <c r="D226" s="64"/>
      <c r="E226" s="64"/>
      <c r="F226" s="95">
        <f>IFERROR(INDEX('1. Paquetes y Tareas'!$F$16:$F$84,MATCH(BC226,'1. Paquetes y Tareas'!$E$16:$E$84,0)),0)</f>
        <v>0</v>
      </c>
      <c r="G226" s="50"/>
      <c r="H226" s="96">
        <f>IF($C$48="Investigación industrial",IFERROR(INDEX('3. Gasto Total '!$G$25:$G$43,MATCH(G226,'3. Gasto Total '!$B$25:$B$43,0)),""),IFERROR(INDEX('3. Gasto Total '!$H$25:$H$43,MATCH(G226,'3. Gasto Total '!$B$25:$B$43,0)),))</f>
        <v>0</v>
      </c>
      <c r="I226" s="40"/>
      <c r="J226" s="40"/>
      <c r="K226" s="40"/>
      <c r="L226" s="40"/>
      <c r="M226" s="40"/>
      <c r="N226" s="40"/>
      <c r="O226" s="40"/>
      <c r="P226" s="95">
        <f t="shared" si="12"/>
        <v>0</v>
      </c>
      <c r="Q226" s="43"/>
      <c r="R226" s="43"/>
      <c r="S226" s="43"/>
      <c r="T226" s="44"/>
      <c r="U226" s="44"/>
      <c r="V226" s="97">
        <f t="shared" si="13"/>
        <v>0</v>
      </c>
      <c r="W226" s="97">
        <f t="shared" si="1"/>
        <v>0</v>
      </c>
      <c r="X226" s="97">
        <f t="shared" si="2"/>
        <v>0</v>
      </c>
      <c r="Y226" s="113"/>
      <c r="Z226" s="44"/>
      <c r="AA226" s="53"/>
      <c r="AB226" s="53"/>
      <c r="AC226" s="97">
        <f t="shared" si="3"/>
        <v>0</v>
      </c>
      <c r="AD226" s="113"/>
      <c r="AE226" s="46"/>
      <c r="AF226" s="46"/>
      <c r="AG226" s="46"/>
      <c r="AH226" s="97">
        <f t="shared" si="4"/>
        <v>0</v>
      </c>
      <c r="AI226" s="113"/>
      <c r="AJ226" s="46"/>
      <c r="AK226" s="54"/>
      <c r="AL226" s="53"/>
      <c r="AM226" s="97">
        <f t="shared" si="5"/>
        <v>0</v>
      </c>
      <c r="AN226" s="113"/>
      <c r="AO226" s="46"/>
      <c r="AP226" s="54"/>
      <c r="AQ226" s="53"/>
      <c r="AR226" s="97">
        <f t="shared" si="6"/>
        <v>0</v>
      </c>
      <c r="AS226" s="97">
        <f t="shared" si="7"/>
        <v>0</v>
      </c>
      <c r="AT226" s="97">
        <f t="shared" si="8"/>
        <v>0</v>
      </c>
      <c r="AU226" s="97">
        <f t="shared" si="9"/>
        <v>0</v>
      </c>
      <c r="AV226" s="113"/>
      <c r="AW226" s="46"/>
      <c r="AX226" s="46"/>
      <c r="AY226" s="97">
        <f t="shared" si="10"/>
        <v>0</v>
      </c>
      <c r="BC226" s="56" t="str">
        <f t="shared" si="11"/>
        <v/>
      </c>
      <c r="BD226" s="45">
        <f>IF(Q226&gt;'Costes máximos'!$D$22,'Costes máximos'!$D$22,Q226)</f>
        <v>0</v>
      </c>
      <c r="BE226" s="45">
        <f>IF(R226&gt;'Costes máximos'!$D$22,'Costes máximos'!$D$22,R226)</f>
        <v>0</v>
      </c>
      <c r="BF226" s="45">
        <f>IF(S226&gt;'Costes máximos'!$D$22,'Costes máximos'!$D$22,S226)</f>
        <v>0</v>
      </c>
      <c r="BG226" s="45">
        <f>IF(T226&gt;'Costes máximos'!$D$22,'Costes máximos'!$D$22,T226)</f>
        <v>0</v>
      </c>
      <c r="BH226" s="45">
        <f>IF(U226&gt;'Costes máximos'!$D$22,'Costes máximos'!$D$22,U226)</f>
        <v>0</v>
      </c>
    </row>
    <row r="227" spans="2:60" outlineLevel="1" x14ac:dyDescent="0.25">
      <c r="B227" s="63"/>
      <c r="C227" s="64"/>
      <c r="D227" s="64"/>
      <c r="E227" s="64"/>
      <c r="F227" s="95">
        <f>IFERROR(INDEX('1. Paquetes y Tareas'!$F$16:$F$84,MATCH(BC227,'1. Paquetes y Tareas'!$E$16:$E$84,0)),0)</f>
        <v>0</v>
      </c>
      <c r="G227" s="50"/>
      <c r="H227" s="96">
        <f>IF($C$48="Investigación industrial",IFERROR(INDEX('3. Gasto Total '!$G$25:$G$43,MATCH(G227,'3. Gasto Total '!$B$25:$B$43,0)),""),IFERROR(INDEX('3. Gasto Total '!$H$25:$H$43,MATCH(G227,'3. Gasto Total '!$B$25:$B$43,0)),))</f>
        <v>0</v>
      </c>
      <c r="I227" s="40"/>
      <c r="J227" s="40"/>
      <c r="K227" s="40"/>
      <c r="L227" s="40"/>
      <c r="M227" s="40"/>
      <c r="N227" s="40"/>
      <c r="O227" s="40"/>
      <c r="P227" s="95">
        <f t="shared" si="12"/>
        <v>0</v>
      </c>
      <c r="Q227" s="43"/>
      <c r="R227" s="43"/>
      <c r="S227" s="43"/>
      <c r="T227" s="44"/>
      <c r="U227" s="44"/>
      <c r="V227" s="97">
        <f t="shared" si="13"/>
        <v>0</v>
      </c>
      <c r="W227" s="97">
        <f t="shared" si="1"/>
        <v>0</v>
      </c>
      <c r="X227" s="97">
        <f t="shared" si="2"/>
        <v>0</v>
      </c>
      <c r="Y227" s="113"/>
      <c r="Z227" s="44"/>
      <c r="AA227" s="53"/>
      <c r="AB227" s="53"/>
      <c r="AC227" s="97">
        <f t="shared" si="3"/>
        <v>0</v>
      </c>
      <c r="AD227" s="113"/>
      <c r="AE227" s="46"/>
      <c r="AF227" s="46"/>
      <c r="AG227" s="46"/>
      <c r="AH227" s="97">
        <f t="shared" si="4"/>
        <v>0</v>
      </c>
      <c r="AI227" s="113"/>
      <c r="AJ227" s="46"/>
      <c r="AK227" s="54"/>
      <c r="AL227" s="53"/>
      <c r="AM227" s="97">
        <f t="shared" si="5"/>
        <v>0</v>
      </c>
      <c r="AN227" s="113"/>
      <c r="AO227" s="46"/>
      <c r="AP227" s="54"/>
      <c r="AQ227" s="53"/>
      <c r="AR227" s="97">
        <f t="shared" si="6"/>
        <v>0</v>
      </c>
      <c r="AS227" s="97">
        <f t="shared" si="7"/>
        <v>0</v>
      </c>
      <c r="AT227" s="97">
        <f t="shared" si="8"/>
        <v>0</v>
      </c>
      <c r="AU227" s="97">
        <f t="shared" si="9"/>
        <v>0</v>
      </c>
      <c r="AV227" s="113"/>
      <c r="AW227" s="46"/>
      <c r="AX227" s="46"/>
      <c r="AY227" s="97">
        <f t="shared" si="10"/>
        <v>0</v>
      </c>
      <c r="BC227" s="56" t="str">
        <f t="shared" si="11"/>
        <v/>
      </c>
      <c r="BD227" s="45">
        <f>IF(Q227&gt;'Costes máximos'!$D$22,'Costes máximos'!$D$22,Q227)</f>
        <v>0</v>
      </c>
      <c r="BE227" s="45">
        <f>IF(R227&gt;'Costes máximos'!$D$22,'Costes máximos'!$D$22,R227)</f>
        <v>0</v>
      </c>
      <c r="BF227" s="45">
        <f>IF(S227&gt;'Costes máximos'!$D$22,'Costes máximos'!$D$22,S227)</f>
        <v>0</v>
      </c>
      <c r="BG227" s="45">
        <f>IF(T227&gt;'Costes máximos'!$D$22,'Costes máximos'!$D$22,T227)</f>
        <v>0</v>
      </c>
      <c r="BH227" s="45">
        <f>IF(U227&gt;'Costes máximos'!$D$22,'Costes máximos'!$D$22,U227)</f>
        <v>0</v>
      </c>
    </row>
    <row r="228" spans="2:60" outlineLevel="1" x14ac:dyDescent="0.25">
      <c r="B228" s="63"/>
      <c r="C228" s="64"/>
      <c r="D228" s="64"/>
      <c r="E228" s="64"/>
      <c r="F228" s="95">
        <f>IFERROR(INDEX('1. Paquetes y Tareas'!$F$16:$F$84,MATCH(BC228,'1. Paquetes y Tareas'!$E$16:$E$84,0)),0)</f>
        <v>0</v>
      </c>
      <c r="G228" s="50"/>
      <c r="H228" s="96">
        <f>IF($C$48="Investigación industrial",IFERROR(INDEX('3. Gasto Total '!$G$25:$G$43,MATCH(G228,'3. Gasto Total '!$B$25:$B$43,0)),""),IFERROR(INDEX('3. Gasto Total '!$H$25:$H$43,MATCH(G228,'3. Gasto Total '!$B$25:$B$43,0)),))</f>
        <v>0</v>
      </c>
      <c r="I228" s="40"/>
      <c r="J228" s="40"/>
      <c r="K228" s="40"/>
      <c r="L228" s="40"/>
      <c r="M228" s="40"/>
      <c r="N228" s="40"/>
      <c r="O228" s="40"/>
      <c r="P228" s="95">
        <f t="shared" si="12"/>
        <v>0</v>
      </c>
      <c r="Q228" s="43"/>
      <c r="R228" s="43"/>
      <c r="S228" s="43"/>
      <c r="T228" s="44"/>
      <c r="U228" s="44"/>
      <c r="V228" s="97">
        <f t="shared" si="13"/>
        <v>0</v>
      </c>
      <c r="W228" s="97">
        <f t="shared" si="1"/>
        <v>0</v>
      </c>
      <c r="X228" s="97">
        <f t="shared" si="2"/>
        <v>0</v>
      </c>
      <c r="Y228" s="113"/>
      <c r="Z228" s="44"/>
      <c r="AA228" s="53"/>
      <c r="AB228" s="53"/>
      <c r="AC228" s="97">
        <f t="shared" si="3"/>
        <v>0</v>
      </c>
      <c r="AD228" s="113"/>
      <c r="AE228" s="46"/>
      <c r="AF228" s="46"/>
      <c r="AG228" s="46"/>
      <c r="AH228" s="97">
        <f t="shared" si="4"/>
        <v>0</v>
      </c>
      <c r="AI228" s="113"/>
      <c r="AJ228" s="46"/>
      <c r="AK228" s="54"/>
      <c r="AL228" s="53"/>
      <c r="AM228" s="97">
        <f t="shared" si="5"/>
        <v>0</v>
      </c>
      <c r="AN228" s="113"/>
      <c r="AO228" s="46"/>
      <c r="AP228" s="54"/>
      <c r="AQ228" s="53"/>
      <c r="AR228" s="97">
        <f t="shared" si="6"/>
        <v>0</v>
      </c>
      <c r="AS228" s="97">
        <f t="shared" si="7"/>
        <v>0</v>
      </c>
      <c r="AT228" s="97">
        <f t="shared" si="8"/>
        <v>0</v>
      </c>
      <c r="AU228" s="97">
        <f t="shared" si="9"/>
        <v>0</v>
      </c>
      <c r="AV228" s="113"/>
      <c r="AW228" s="46"/>
      <c r="AX228" s="46"/>
      <c r="AY228" s="97">
        <f t="shared" si="10"/>
        <v>0</v>
      </c>
      <c r="BC228" s="56" t="str">
        <f t="shared" si="11"/>
        <v/>
      </c>
      <c r="BD228" s="45">
        <f>IF(Q228&gt;'Costes máximos'!$D$22,'Costes máximos'!$D$22,Q228)</f>
        <v>0</v>
      </c>
      <c r="BE228" s="45">
        <f>IF(R228&gt;'Costes máximos'!$D$22,'Costes máximos'!$D$22,R228)</f>
        <v>0</v>
      </c>
      <c r="BF228" s="45">
        <f>IF(S228&gt;'Costes máximos'!$D$22,'Costes máximos'!$D$22,S228)</f>
        <v>0</v>
      </c>
      <c r="BG228" s="45">
        <f>IF(T228&gt;'Costes máximos'!$D$22,'Costes máximos'!$D$22,T228)</f>
        <v>0</v>
      </c>
      <c r="BH228" s="45">
        <f>IF(U228&gt;'Costes máximos'!$D$22,'Costes máximos'!$D$22,U228)</f>
        <v>0</v>
      </c>
    </row>
    <row r="229" spans="2:60" outlineLevel="1" x14ac:dyDescent="0.25">
      <c r="B229" s="63"/>
      <c r="C229" s="64"/>
      <c r="D229" s="64"/>
      <c r="E229" s="64"/>
      <c r="F229" s="95">
        <f>IFERROR(INDEX('1. Paquetes y Tareas'!$F$16:$F$84,MATCH(BC229,'1. Paquetes y Tareas'!$E$16:$E$84,0)),0)</f>
        <v>0</v>
      </c>
      <c r="G229" s="50"/>
      <c r="H229" s="96">
        <f>IF($C$48="Investigación industrial",IFERROR(INDEX('3. Gasto Total '!$G$25:$G$43,MATCH(G229,'3. Gasto Total '!$B$25:$B$43,0)),""),IFERROR(INDEX('3. Gasto Total '!$H$25:$H$43,MATCH(G229,'3. Gasto Total '!$B$25:$B$43,0)),))</f>
        <v>0</v>
      </c>
      <c r="I229" s="40"/>
      <c r="J229" s="40"/>
      <c r="K229" s="40"/>
      <c r="L229" s="40"/>
      <c r="M229" s="40"/>
      <c r="N229" s="40"/>
      <c r="O229" s="40"/>
      <c r="P229" s="95">
        <f t="shared" si="12"/>
        <v>0</v>
      </c>
      <c r="Q229" s="43"/>
      <c r="R229" s="43"/>
      <c r="S229" s="43"/>
      <c r="T229" s="44"/>
      <c r="U229" s="44"/>
      <c r="V229" s="97">
        <f t="shared" si="13"/>
        <v>0</v>
      </c>
      <c r="W229" s="97">
        <f t="shared" si="1"/>
        <v>0</v>
      </c>
      <c r="X229" s="97">
        <f t="shared" si="2"/>
        <v>0</v>
      </c>
      <c r="Y229" s="113"/>
      <c r="Z229" s="44"/>
      <c r="AA229" s="53"/>
      <c r="AB229" s="53"/>
      <c r="AC229" s="97">
        <f t="shared" si="3"/>
        <v>0</v>
      </c>
      <c r="AD229" s="113"/>
      <c r="AE229" s="46"/>
      <c r="AF229" s="46"/>
      <c r="AG229" s="46"/>
      <c r="AH229" s="97">
        <f t="shared" si="4"/>
        <v>0</v>
      </c>
      <c r="AI229" s="113"/>
      <c r="AJ229" s="46"/>
      <c r="AK229" s="54"/>
      <c r="AL229" s="53"/>
      <c r="AM229" s="97">
        <f t="shared" si="5"/>
        <v>0</v>
      </c>
      <c r="AN229" s="113"/>
      <c r="AO229" s="46"/>
      <c r="AP229" s="54"/>
      <c r="AQ229" s="53"/>
      <c r="AR229" s="97">
        <f t="shared" si="6"/>
        <v>0</v>
      </c>
      <c r="AS229" s="97">
        <f t="shared" si="7"/>
        <v>0</v>
      </c>
      <c r="AT229" s="97">
        <f t="shared" si="8"/>
        <v>0</v>
      </c>
      <c r="AU229" s="97">
        <f t="shared" si="9"/>
        <v>0</v>
      </c>
      <c r="AV229" s="113"/>
      <c r="AW229" s="46"/>
      <c r="AX229" s="46"/>
      <c r="AY229" s="97">
        <f t="shared" si="10"/>
        <v>0</v>
      </c>
      <c r="BC229" s="56" t="str">
        <f t="shared" si="11"/>
        <v/>
      </c>
      <c r="BD229" s="45">
        <f>IF(Q229&gt;'Costes máximos'!$D$22,'Costes máximos'!$D$22,Q229)</f>
        <v>0</v>
      </c>
      <c r="BE229" s="45">
        <f>IF(R229&gt;'Costes máximos'!$D$22,'Costes máximos'!$D$22,R229)</f>
        <v>0</v>
      </c>
      <c r="BF229" s="45">
        <f>IF(S229&gt;'Costes máximos'!$D$22,'Costes máximos'!$D$22,S229)</f>
        <v>0</v>
      </c>
      <c r="BG229" s="45">
        <f>IF(T229&gt;'Costes máximos'!$D$22,'Costes máximos'!$D$22,T229)</f>
        <v>0</v>
      </c>
      <c r="BH229" s="45">
        <f>IF(U229&gt;'Costes máximos'!$D$22,'Costes máximos'!$D$22,U229)</f>
        <v>0</v>
      </c>
    </row>
    <row r="230" spans="2:60" x14ac:dyDescent="0.25">
      <c r="B230" s="63"/>
      <c r="C230" s="64"/>
      <c r="D230" s="64"/>
      <c r="E230" s="64"/>
      <c r="F230" s="95">
        <f>IFERROR(INDEX('1. Paquetes y Tareas'!$F$16:$F$84,MATCH(BC230,'1. Paquetes y Tareas'!$E$16:$E$84,0)),0)</f>
        <v>0</v>
      </c>
      <c r="G230" s="50"/>
      <c r="H230" s="96">
        <f>IF($C$48="Investigación industrial",IFERROR(INDEX('3. Gasto Total '!$G$25:$G$43,MATCH(G230,'3. Gasto Total '!$B$25:$B$43,0)),""),IFERROR(INDEX('3. Gasto Total '!$H$25:$H$43,MATCH(G230,'3. Gasto Total '!$B$25:$B$43,0)),))</f>
        <v>0</v>
      </c>
      <c r="I230" s="40"/>
      <c r="J230" s="40"/>
      <c r="K230" s="40"/>
      <c r="L230" s="40"/>
      <c r="M230" s="40"/>
      <c r="N230" s="40"/>
      <c r="O230" s="40"/>
      <c r="P230" s="95">
        <f t="shared" si="12"/>
        <v>0</v>
      </c>
      <c r="Q230" s="43"/>
      <c r="R230" s="43"/>
      <c r="S230" s="43"/>
      <c r="T230" s="44"/>
      <c r="U230" s="44"/>
      <c r="V230" s="97">
        <f t="shared" si="13"/>
        <v>0</v>
      </c>
      <c r="W230" s="97">
        <f t="shared" si="1"/>
        <v>0</v>
      </c>
      <c r="X230" s="97">
        <f t="shared" si="2"/>
        <v>0</v>
      </c>
      <c r="Y230" s="113"/>
      <c r="Z230" s="44"/>
      <c r="AA230" s="53"/>
      <c r="AB230" s="53"/>
      <c r="AC230" s="97">
        <f t="shared" si="3"/>
        <v>0</v>
      </c>
      <c r="AD230" s="113"/>
      <c r="AE230" s="46"/>
      <c r="AF230" s="46"/>
      <c r="AG230" s="46"/>
      <c r="AH230" s="97">
        <f t="shared" si="4"/>
        <v>0</v>
      </c>
      <c r="AI230" s="113"/>
      <c r="AJ230" s="46"/>
      <c r="AK230" s="54"/>
      <c r="AL230" s="53"/>
      <c r="AM230" s="97">
        <f t="shared" si="5"/>
        <v>0</v>
      </c>
      <c r="AN230" s="113"/>
      <c r="AO230" s="46"/>
      <c r="AP230" s="54"/>
      <c r="AQ230" s="53"/>
      <c r="AR230" s="97">
        <f t="shared" si="6"/>
        <v>0</v>
      </c>
      <c r="AS230" s="97">
        <f t="shared" si="7"/>
        <v>0</v>
      </c>
      <c r="AT230" s="97">
        <f t="shared" si="8"/>
        <v>0</v>
      </c>
      <c r="AU230" s="97">
        <f t="shared" si="9"/>
        <v>0</v>
      </c>
      <c r="AV230" s="113"/>
      <c r="AW230" s="46"/>
      <c r="AX230" s="46"/>
      <c r="AY230" s="97">
        <f t="shared" si="10"/>
        <v>0</v>
      </c>
      <c r="BC230" s="56" t="str">
        <f t="shared" si="11"/>
        <v/>
      </c>
      <c r="BD230" s="45">
        <f>IF(Q230&gt;'Costes máximos'!$D$22,'Costes máximos'!$D$22,Q230)</f>
        <v>0</v>
      </c>
      <c r="BE230" s="45">
        <f>IF(R230&gt;'Costes máximos'!$D$22,'Costes máximos'!$D$22,R230)</f>
        <v>0</v>
      </c>
      <c r="BF230" s="45">
        <f>IF(S230&gt;'Costes máximos'!$D$22,'Costes máximos'!$D$22,S230)</f>
        <v>0</v>
      </c>
      <c r="BG230" s="45">
        <f>IF(T230&gt;'Costes máximos'!$D$22,'Costes máximos'!$D$22,T230)</f>
        <v>0</v>
      </c>
      <c r="BH230" s="45">
        <f>IF(U230&gt;'Costes máximos'!$D$22,'Costes máximos'!$D$22,U230)</f>
        <v>0</v>
      </c>
    </row>
    <row r="231" spans="2:60" outlineLevel="1" x14ac:dyDescent="0.25">
      <c r="B231" s="63"/>
      <c r="C231" s="64"/>
      <c r="D231" s="64"/>
      <c r="E231" s="64"/>
      <c r="F231" s="95">
        <f>IFERROR(INDEX('1. Paquetes y Tareas'!$F$16:$F$84,MATCH(BC231,'1. Paquetes y Tareas'!$E$16:$E$84,0)),0)</f>
        <v>0</v>
      </c>
      <c r="G231" s="50"/>
      <c r="H231" s="96">
        <f>IF($C$48="Investigación industrial",IFERROR(INDEX('3. Gasto Total '!$G$25:$G$43,MATCH(G231,'3. Gasto Total '!$B$25:$B$43,0)),""),IFERROR(INDEX('3. Gasto Total '!$H$25:$H$43,MATCH(G231,'3. Gasto Total '!$B$25:$B$43,0)),))</f>
        <v>0</v>
      </c>
      <c r="I231" s="40"/>
      <c r="J231" s="40"/>
      <c r="K231" s="40"/>
      <c r="L231" s="40"/>
      <c r="M231" s="40"/>
      <c r="N231" s="40"/>
      <c r="O231" s="40"/>
      <c r="P231" s="95">
        <f t="shared" si="12"/>
        <v>0</v>
      </c>
      <c r="Q231" s="43"/>
      <c r="R231" s="43"/>
      <c r="S231" s="43"/>
      <c r="T231" s="44"/>
      <c r="U231" s="44"/>
      <c r="V231" s="97">
        <f t="shared" si="13"/>
        <v>0</v>
      </c>
      <c r="W231" s="97">
        <f t="shared" si="1"/>
        <v>0</v>
      </c>
      <c r="X231" s="97">
        <f t="shared" si="2"/>
        <v>0</v>
      </c>
      <c r="Y231" s="113"/>
      <c r="Z231" s="44"/>
      <c r="AA231" s="53"/>
      <c r="AB231" s="53"/>
      <c r="AC231" s="97">
        <f t="shared" si="3"/>
        <v>0</v>
      </c>
      <c r="AD231" s="113"/>
      <c r="AE231" s="46"/>
      <c r="AF231" s="46"/>
      <c r="AG231" s="46"/>
      <c r="AH231" s="97">
        <f t="shared" si="4"/>
        <v>0</v>
      </c>
      <c r="AI231" s="113"/>
      <c r="AJ231" s="46"/>
      <c r="AK231" s="54"/>
      <c r="AL231" s="53"/>
      <c r="AM231" s="97">
        <f t="shared" si="5"/>
        <v>0</v>
      </c>
      <c r="AN231" s="113"/>
      <c r="AO231" s="46"/>
      <c r="AP231" s="54"/>
      <c r="AQ231" s="53"/>
      <c r="AR231" s="97">
        <f t="shared" si="6"/>
        <v>0</v>
      </c>
      <c r="AS231" s="97">
        <f t="shared" si="7"/>
        <v>0</v>
      </c>
      <c r="AT231" s="97">
        <f t="shared" si="8"/>
        <v>0</v>
      </c>
      <c r="AU231" s="97">
        <f t="shared" si="9"/>
        <v>0</v>
      </c>
      <c r="AV231" s="113"/>
      <c r="AW231" s="46"/>
      <c r="AX231" s="46"/>
      <c r="AY231" s="97">
        <f t="shared" si="10"/>
        <v>0</v>
      </c>
      <c r="BC231" s="56" t="str">
        <f t="shared" si="11"/>
        <v/>
      </c>
      <c r="BD231" s="45">
        <f>IF(Q231&gt;'Costes máximos'!$D$22,'Costes máximos'!$D$22,Q231)</f>
        <v>0</v>
      </c>
      <c r="BE231" s="45">
        <f>IF(R231&gt;'Costes máximos'!$D$22,'Costes máximos'!$D$22,R231)</f>
        <v>0</v>
      </c>
      <c r="BF231" s="45">
        <f>IF(S231&gt;'Costes máximos'!$D$22,'Costes máximos'!$D$22,S231)</f>
        <v>0</v>
      </c>
      <c r="BG231" s="45">
        <f>IF(T231&gt;'Costes máximos'!$D$22,'Costes máximos'!$D$22,T231)</f>
        <v>0</v>
      </c>
      <c r="BH231" s="45">
        <f>IF(U231&gt;'Costes máximos'!$D$22,'Costes máximos'!$D$22,U231)</f>
        <v>0</v>
      </c>
    </row>
    <row r="232" spans="2:60" outlineLevel="1" x14ac:dyDescent="0.25">
      <c r="B232" s="63"/>
      <c r="C232" s="64"/>
      <c r="D232" s="64"/>
      <c r="E232" s="64"/>
      <c r="F232" s="95">
        <f>IFERROR(INDEX('1. Paquetes y Tareas'!$F$16:$F$84,MATCH(BC232,'1. Paquetes y Tareas'!$E$16:$E$84,0)),0)</f>
        <v>0</v>
      </c>
      <c r="G232" s="50"/>
      <c r="H232" s="96">
        <f>IF($C$48="Investigación industrial",IFERROR(INDEX('3. Gasto Total '!$G$25:$G$43,MATCH(G232,'3. Gasto Total '!$B$25:$B$43,0)),""),IFERROR(INDEX('3. Gasto Total '!$H$25:$H$43,MATCH(G232,'3. Gasto Total '!$B$25:$B$43,0)),))</f>
        <v>0</v>
      </c>
      <c r="I232" s="40"/>
      <c r="J232" s="40"/>
      <c r="K232" s="40"/>
      <c r="L232" s="40"/>
      <c r="M232" s="40"/>
      <c r="N232" s="40"/>
      <c r="O232" s="40"/>
      <c r="P232" s="95">
        <f t="shared" si="12"/>
        <v>0</v>
      </c>
      <c r="Q232" s="43"/>
      <c r="R232" s="43"/>
      <c r="S232" s="43"/>
      <c r="T232" s="44"/>
      <c r="U232" s="44"/>
      <c r="V232" s="97">
        <f t="shared" si="13"/>
        <v>0</v>
      </c>
      <c r="W232" s="97">
        <f t="shared" si="1"/>
        <v>0</v>
      </c>
      <c r="X232" s="97">
        <f t="shared" si="2"/>
        <v>0</v>
      </c>
      <c r="Y232" s="113"/>
      <c r="Z232" s="44"/>
      <c r="AA232" s="53"/>
      <c r="AB232" s="53"/>
      <c r="AC232" s="97">
        <f t="shared" si="3"/>
        <v>0</v>
      </c>
      <c r="AD232" s="113"/>
      <c r="AE232" s="46"/>
      <c r="AF232" s="46"/>
      <c r="AG232" s="46"/>
      <c r="AH232" s="97">
        <f t="shared" si="4"/>
        <v>0</v>
      </c>
      <c r="AI232" s="113"/>
      <c r="AJ232" s="46"/>
      <c r="AK232" s="54"/>
      <c r="AL232" s="53"/>
      <c r="AM232" s="97">
        <f t="shared" si="5"/>
        <v>0</v>
      </c>
      <c r="AN232" s="113"/>
      <c r="AO232" s="46"/>
      <c r="AP232" s="54"/>
      <c r="AQ232" s="53"/>
      <c r="AR232" s="97">
        <f t="shared" si="6"/>
        <v>0</v>
      </c>
      <c r="AS232" s="97">
        <f t="shared" si="7"/>
        <v>0</v>
      </c>
      <c r="AT232" s="97">
        <f t="shared" si="8"/>
        <v>0</v>
      </c>
      <c r="AU232" s="97">
        <f t="shared" si="9"/>
        <v>0</v>
      </c>
      <c r="AV232" s="113"/>
      <c r="AW232" s="46"/>
      <c r="AX232" s="46"/>
      <c r="AY232" s="97">
        <f t="shared" si="10"/>
        <v>0</v>
      </c>
      <c r="BC232" s="56" t="str">
        <f t="shared" si="11"/>
        <v/>
      </c>
      <c r="BD232" s="45">
        <f>IF(Q232&gt;'Costes máximos'!$D$22,'Costes máximos'!$D$22,Q232)</f>
        <v>0</v>
      </c>
      <c r="BE232" s="45">
        <f>IF(R232&gt;'Costes máximos'!$D$22,'Costes máximos'!$D$22,R232)</f>
        <v>0</v>
      </c>
      <c r="BF232" s="45">
        <f>IF(S232&gt;'Costes máximos'!$D$22,'Costes máximos'!$D$22,S232)</f>
        <v>0</v>
      </c>
      <c r="BG232" s="45">
        <f>IF(T232&gt;'Costes máximos'!$D$22,'Costes máximos'!$D$22,T232)</f>
        <v>0</v>
      </c>
      <c r="BH232" s="45">
        <f>IF(U232&gt;'Costes máximos'!$D$22,'Costes máximos'!$D$22,U232)</f>
        <v>0</v>
      </c>
    </row>
    <row r="233" spans="2:60" outlineLevel="1" x14ac:dyDescent="0.25">
      <c r="B233" s="63"/>
      <c r="C233" s="64"/>
      <c r="D233" s="64"/>
      <c r="E233" s="64"/>
      <c r="F233" s="95">
        <f>IFERROR(INDEX('1. Paquetes y Tareas'!$F$16:$F$84,MATCH(BC233,'1. Paquetes y Tareas'!$E$16:$E$84,0)),0)</f>
        <v>0</v>
      </c>
      <c r="G233" s="50"/>
      <c r="H233" s="96">
        <f>IF($C$48="Investigación industrial",IFERROR(INDEX('3. Gasto Total '!$G$25:$G$43,MATCH(G233,'3. Gasto Total '!$B$25:$B$43,0)),""),IFERROR(INDEX('3. Gasto Total '!$H$25:$H$43,MATCH(G233,'3. Gasto Total '!$B$25:$B$43,0)),))</f>
        <v>0</v>
      </c>
      <c r="I233" s="40"/>
      <c r="J233" s="40"/>
      <c r="K233" s="40"/>
      <c r="L233" s="40"/>
      <c r="M233" s="40"/>
      <c r="N233" s="40"/>
      <c r="O233" s="40"/>
      <c r="P233" s="95">
        <f t="shared" si="12"/>
        <v>0</v>
      </c>
      <c r="Q233" s="43"/>
      <c r="R233" s="43"/>
      <c r="S233" s="43"/>
      <c r="T233" s="44"/>
      <c r="U233" s="44"/>
      <c r="V233" s="97">
        <f t="shared" si="13"/>
        <v>0</v>
      </c>
      <c r="W233" s="97">
        <f t="shared" si="1"/>
        <v>0</v>
      </c>
      <c r="X233" s="97">
        <f t="shared" si="2"/>
        <v>0</v>
      </c>
      <c r="Y233" s="113"/>
      <c r="Z233" s="44"/>
      <c r="AA233" s="53"/>
      <c r="AB233" s="53"/>
      <c r="AC233" s="97">
        <f t="shared" si="3"/>
        <v>0</v>
      </c>
      <c r="AD233" s="113"/>
      <c r="AE233" s="46"/>
      <c r="AF233" s="46"/>
      <c r="AG233" s="46"/>
      <c r="AH233" s="97">
        <f t="shared" si="4"/>
        <v>0</v>
      </c>
      <c r="AI233" s="113"/>
      <c r="AJ233" s="46"/>
      <c r="AK233" s="54"/>
      <c r="AL233" s="53"/>
      <c r="AM233" s="97">
        <f t="shared" si="5"/>
        <v>0</v>
      </c>
      <c r="AN233" s="113"/>
      <c r="AO233" s="46"/>
      <c r="AP233" s="54"/>
      <c r="AQ233" s="53"/>
      <c r="AR233" s="97">
        <f t="shared" si="6"/>
        <v>0</v>
      </c>
      <c r="AS233" s="97">
        <f t="shared" si="7"/>
        <v>0</v>
      </c>
      <c r="AT233" s="97">
        <f t="shared" si="8"/>
        <v>0</v>
      </c>
      <c r="AU233" s="97">
        <f t="shared" si="9"/>
        <v>0</v>
      </c>
      <c r="AV233" s="113"/>
      <c r="AW233" s="46"/>
      <c r="AX233" s="46"/>
      <c r="AY233" s="97">
        <f t="shared" si="10"/>
        <v>0</v>
      </c>
      <c r="BC233" s="56" t="str">
        <f t="shared" si="11"/>
        <v/>
      </c>
      <c r="BD233" s="45">
        <f>IF(Q233&gt;'Costes máximos'!$D$22,'Costes máximos'!$D$22,Q233)</f>
        <v>0</v>
      </c>
      <c r="BE233" s="45">
        <f>IF(R233&gt;'Costes máximos'!$D$22,'Costes máximos'!$D$22,R233)</f>
        <v>0</v>
      </c>
      <c r="BF233" s="45">
        <f>IF(S233&gt;'Costes máximos'!$D$22,'Costes máximos'!$D$22,S233)</f>
        <v>0</v>
      </c>
      <c r="BG233" s="45">
        <f>IF(T233&gt;'Costes máximos'!$D$22,'Costes máximos'!$D$22,T233)</f>
        <v>0</v>
      </c>
      <c r="BH233" s="45">
        <f>IF(U233&gt;'Costes máximos'!$D$22,'Costes máximos'!$D$22,U233)</f>
        <v>0</v>
      </c>
    </row>
    <row r="234" spans="2:60" outlineLevel="1" x14ac:dyDescent="0.25">
      <c r="B234" s="63"/>
      <c r="C234" s="64"/>
      <c r="D234" s="64"/>
      <c r="E234" s="64"/>
      <c r="F234" s="95">
        <f>IFERROR(INDEX('1. Paquetes y Tareas'!$F$16:$F$84,MATCH(BC234,'1. Paquetes y Tareas'!$E$16:$E$84,0)),0)</f>
        <v>0</v>
      </c>
      <c r="G234" s="50"/>
      <c r="H234" s="96">
        <f>IF($C$48="Investigación industrial",IFERROR(INDEX('3. Gasto Total '!$G$25:$G$43,MATCH(G234,'3. Gasto Total '!$B$25:$B$43,0)),""),IFERROR(INDEX('3. Gasto Total '!$H$25:$H$43,MATCH(G234,'3. Gasto Total '!$B$25:$B$43,0)),))</f>
        <v>0</v>
      </c>
      <c r="I234" s="40"/>
      <c r="J234" s="40"/>
      <c r="K234" s="40"/>
      <c r="L234" s="40"/>
      <c r="M234" s="40"/>
      <c r="N234" s="40"/>
      <c r="O234" s="40"/>
      <c r="P234" s="95">
        <f t="shared" si="12"/>
        <v>0</v>
      </c>
      <c r="Q234" s="43"/>
      <c r="R234" s="43"/>
      <c r="S234" s="43"/>
      <c r="T234" s="44"/>
      <c r="U234" s="44"/>
      <c r="V234" s="97">
        <f t="shared" si="13"/>
        <v>0</v>
      </c>
      <c r="W234" s="97">
        <f t="shared" si="1"/>
        <v>0</v>
      </c>
      <c r="X234" s="97">
        <f t="shared" si="2"/>
        <v>0</v>
      </c>
      <c r="Y234" s="113"/>
      <c r="Z234" s="44"/>
      <c r="AA234" s="53"/>
      <c r="AB234" s="53"/>
      <c r="AC234" s="97">
        <f t="shared" si="3"/>
        <v>0</v>
      </c>
      <c r="AD234" s="113"/>
      <c r="AE234" s="46"/>
      <c r="AF234" s="46"/>
      <c r="AG234" s="46"/>
      <c r="AH234" s="97">
        <f t="shared" si="4"/>
        <v>0</v>
      </c>
      <c r="AI234" s="113"/>
      <c r="AJ234" s="46"/>
      <c r="AK234" s="54"/>
      <c r="AL234" s="53"/>
      <c r="AM234" s="97">
        <f t="shared" si="5"/>
        <v>0</v>
      </c>
      <c r="AN234" s="113"/>
      <c r="AO234" s="46"/>
      <c r="AP234" s="54"/>
      <c r="AQ234" s="53"/>
      <c r="AR234" s="97">
        <f t="shared" si="6"/>
        <v>0</v>
      </c>
      <c r="AS234" s="97">
        <f t="shared" si="7"/>
        <v>0</v>
      </c>
      <c r="AT234" s="97">
        <f t="shared" si="8"/>
        <v>0</v>
      </c>
      <c r="AU234" s="97">
        <f t="shared" si="9"/>
        <v>0</v>
      </c>
      <c r="AV234" s="113"/>
      <c r="AW234" s="46"/>
      <c r="AX234" s="46"/>
      <c r="AY234" s="97">
        <f t="shared" si="10"/>
        <v>0</v>
      </c>
      <c r="BC234" s="56" t="str">
        <f t="shared" si="11"/>
        <v/>
      </c>
      <c r="BD234" s="45">
        <f>IF(Q234&gt;'Costes máximos'!$D$22,'Costes máximos'!$D$22,Q234)</f>
        <v>0</v>
      </c>
      <c r="BE234" s="45">
        <f>IF(R234&gt;'Costes máximos'!$D$22,'Costes máximos'!$D$22,R234)</f>
        <v>0</v>
      </c>
      <c r="BF234" s="45">
        <f>IF(S234&gt;'Costes máximos'!$D$22,'Costes máximos'!$D$22,S234)</f>
        <v>0</v>
      </c>
      <c r="BG234" s="45">
        <f>IF(T234&gt;'Costes máximos'!$D$22,'Costes máximos'!$D$22,T234)</f>
        <v>0</v>
      </c>
      <c r="BH234" s="45">
        <f>IF(U234&gt;'Costes máximos'!$D$22,'Costes máximos'!$D$22,U234)</f>
        <v>0</v>
      </c>
    </row>
    <row r="235" spans="2:60" outlineLevel="1" x14ac:dyDescent="0.25">
      <c r="B235" s="63"/>
      <c r="C235" s="64"/>
      <c r="D235" s="64"/>
      <c r="E235" s="64"/>
      <c r="F235" s="95">
        <f>IFERROR(INDEX('1. Paquetes y Tareas'!$F$16:$F$84,MATCH(BC235,'1. Paquetes y Tareas'!$E$16:$E$84,0)),0)</f>
        <v>0</v>
      </c>
      <c r="G235" s="50"/>
      <c r="H235" s="96">
        <f>IF($C$48="Investigación industrial",IFERROR(INDEX('3. Gasto Total '!$G$25:$G$43,MATCH(G235,'3. Gasto Total '!$B$25:$B$43,0)),""),IFERROR(INDEX('3. Gasto Total '!$H$25:$H$43,MATCH(G235,'3. Gasto Total '!$B$25:$B$43,0)),))</f>
        <v>0</v>
      </c>
      <c r="I235" s="40"/>
      <c r="J235" s="40"/>
      <c r="K235" s="40"/>
      <c r="L235" s="40"/>
      <c r="M235" s="40"/>
      <c r="N235" s="40"/>
      <c r="O235" s="40"/>
      <c r="P235" s="95">
        <f t="shared" si="12"/>
        <v>0</v>
      </c>
      <c r="Q235" s="43"/>
      <c r="R235" s="43"/>
      <c r="S235" s="43"/>
      <c r="T235" s="44"/>
      <c r="U235" s="44"/>
      <c r="V235" s="97">
        <f t="shared" si="13"/>
        <v>0</v>
      </c>
      <c r="W235" s="97">
        <f t="shared" si="1"/>
        <v>0</v>
      </c>
      <c r="X235" s="97">
        <f t="shared" si="2"/>
        <v>0</v>
      </c>
      <c r="Y235" s="113"/>
      <c r="Z235" s="44"/>
      <c r="AA235" s="53"/>
      <c r="AB235" s="53"/>
      <c r="AC235" s="97">
        <f t="shared" si="3"/>
        <v>0</v>
      </c>
      <c r="AD235" s="113"/>
      <c r="AE235" s="46"/>
      <c r="AF235" s="46"/>
      <c r="AG235" s="46"/>
      <c r="AH235" s="97">
        <f t="shared" si="4"/>
        <v>0</v>
      </c>
      <c r="AI235" s="113"/>
      <c r="AJ235" s="46"/>
      <c r="AK235" s="54"/>
      <c r="AL235" s="53"/>
      <c r="AM235" s="97">
        <f t="shared" si="5"/>
        <v>0</v>
      </c>
      <c r="AN235" s="113"/>
      <c r="AO235" s="46"/>
      <c r="AP235" s="54"/>
      <c r="AQ235" s="53"/>
      <c r="AR235" s="97">
        <f t="shared" si="6"/>
        <v>0</v>
      </c>
      <c r="AS235" s="97">
        <f t="shared" si="7"/>
        <v>0</v>
      </c>
      <c r="AT235" s="97">
        <f t="shared" si="8"/>
        <v>0</v>
      </c>
      <c r="AU235" s="97">
        <f t="shared" si="9"/>
        <v>0</v>
      </c>
      <c r="AV235" s="113"/>
      <c r="AW235" s="46"/>
      <c r="AX235" s="46"/>
      <c r="AY235" s="97">
        <f t="shared" si="10"/>
        <v>0</v>
      </c>
      <c r="BC235" s="56" t="str">
        <f t="shared" si="11"/>
        <v/>
      </c>
      <c r="BD235" s="45">
        <f>IF(Q235&gt;'Costes máximos'!$D$22,'Costes máximos'!$D$22,Q235)</f>
        <v>0</v>
      </c>
      <c r="BE235" s="45">
        <f>IF(R235&gt;'Costes máximos'!$D$22,'Costes máximos'!$D$22,R235)</f>
        <v>0</v>
      </c>
      <c r="BF235" s="45">
        <f>IF(S235&gt;'Costes máximos'!$D$22,'Costes máximos'!$D$22,S235)</f>
        <v>0</v>
      </c>
      <c r="BG235" s="45">
        <f>IF(T235&gt;'Costes máximos'!$D$22,'Costes máximos'!$D$22,T235)</f>
        <v>0</v>
      </c>
      <c r="BH235" s="45">
        <f>IF(U235&gt;'Costes máximos'!$D$22,'Costes máximos'!$D$22,U235)</f>
        <v>0</v>
      </c>
    </row>
    <row r="236" spans="2:60" outlineLevel="1" x14ac:dyDescent="0.25">
      <c r="B236" s="63"/>
      <c r="C236" s="64"/>
      <c r="D236" s="64"/>
      <c r="E236" s="64"/>
      <c r="F236" s="95">
        <f>IFERROR(INDEX('1. Paquetes y Tareas'!$F$16:$F$84,MATCH(BC236,'1. Paquetes y Tareas'!$E$16:$E$84,0)),0)</f>
        <v>0</v>
      </c>
      <c r="G236" s="50"/>
      <c r="H236" s="96">
        <f>IF($C$48="Investigación industrial",IFERROR(INDEX('3. Gasto Total '!$G$25:$G$43,MATCH(G236,'3. Gasto Total '!$B$25:$B$43,0)),""),IFERROR(INDEX('3. Gasto Total '!$H$25:$H$43,MATCH(G236,'3. Gasto Total '!$B$25:$B$43,0)),))</f>
        <v>0</v>
      </c>
      <c r="I236" s="40"/>
      <c r="J236" s="40"/>
      <c r="K236" s="40"/>
      <c r="L236" s="40"/>
      <c r="M236" s="40"/>
      <c r="N236" s="40"/>
      <c r="O236" s="40"/>
      <c r="P236" s="95">
        <f t="shared" si="12"/>
        <v>0</v>
      </c>
      <c r="Q236" s="43"/>
      <c r="R236" s="43"/>
      <c r="S236" s="43"/>
      <c r="T236" s="44"/>
      <c r="U236" s="44"/>
      <c r="V236" s="97">
        <f t="shared" si="13"/>
        <v>0</v>
      </c>
      <c r="W236" s="97">
        <f t="shared" ref="W236:W299" si="40">IFERROR(SUMPRODUCT(K236:O236,BD236:BH236),0)</f>
        <v>0</v>
      </c>
      <c r="X236" s="97">
        <f t="shared" ref="X236:X299" si="41">IFERROR(W236*$H236,0)</f>
        <v>0</v>
      </c>
      <c r="Y236" s="113"/>
      <c r="Z236" s="44"/>
      <c r="AA236" s="53"/>
      <c r="AB236" s="53"/>
      <c r="AC236" s="97">
        <f t="shared" ref="AC236:AC299" si="42">IFERROR(AB236*$H236,0)</f>
        <v>0</v>
      </c>
      <c r="AD236" s="113"/>
      <c r="AE236" s="46"/>
      <c r="AF236" s="46"/>
      <c r="AG236" s="46"/>
      <c r="AH236" s="97">
        <f t="shared" ref="AH236:AH299" si="43">IFERROR(AG236*$H236,0)</f>
        <v>0</v>
      </c>
      <c r="AI236" s="113"/>
      <c r="AJ236" s="46"/>
      <c r="AK236" s="54"/>
      <c r="AL236" s="53"/>
      <c r="AM236" s="97">
        <f t="shared" ref="AM236:AM299" si="44">IFERROR(AL236*$H236,0)</f>
        <v>0</v>
      </c>
      <c r="AN236" s="113"/>
      <c r="AO236" s="46"/>
      <c r="AP236" s="54"/>
      <c r="AQ236" s="53"/>
      <c r="AR236" s="97">
        <f t="shared" ref="AR236:AR299" si="45">IFERROR(AQ236*$H236,0)</f>
        <v>0</v>
      </c>
      <c r="AS236" s="97">
        <f t="shared" ref="AS236:AS299" si="46">V236+AA236+AK236+AP236+AF236</f>
        <v>0</v>
      </c>
      <c r="AT236" s="97">
        <f t="shared" ref="AT236:AT299" si="47">W236+AB236+AL236+AQ236+AG236</f>
        <v>0</v>
      </c>
      <c r="AU236" s="97">
        <f t="shared" ref="AU236:AU299" si="48">IFERROR(AT236*H236,0)</f>
        <v>0</v>
      </c>
      <c r="AV236" s="113"/>
      <c r="AW236" s="46"/>
      <c r="AX236" s="46"/>
      <c r="AY236" s="97">
        <f t="shared" ref="AY236:AY299" si="49">IFERROR(AX236*$H236,0)</f>
        <v>0</v>
      </c>
      <c r="BC236" s="56" t="str">
        <f t="shared" ref="BC236:BC299" si="50">CONCATENATE(B236,C236,D236)</f>
        <v/>
      </c>
      <c r="BD236" s="45">
        <f>IF(Q236&gt;'Costes máximos'!$D$22,'Costes máximos'!$D$22,Q236)</f>
        <v>0</v>
      </c>
      <c r="BE236" s="45">
        <f>IF(R236&gt;'Costes máximos'!$D$22,'Costes máximos'!$D$22,R236)</f>
        <v>0</v>
      </c>
      <c r="BF236" s="45">
        <f>IF(S236&gt;'Costes máximos'!$D$22,'Costes máximos'!$D$22,S236)</f>
        <v>0</v>
      </c>
      <c r="BG236" s="45">
        <f>IF(T236&gt;'Costes máximos'!$D$22,'Costes máximos'!$D$22,T236)</f>
        <v>0</v>
      </c>
      <c r="BH236" s="45">
        <f>IF(U236&gt;'Costes máximos'!$D$22,'Costes máximos'!$D$22,U236)</f>
        <v>0</v>
      </c>
    </row>
    <row r="237" spans="2:60" outlineLevel="1" x14ac:dyDescent="0.25">
      <c r="B237" s="63"/>
      <c r="C237" s="64"/>
      <c r="D237" s="64"/>
      <c r="E237" s="64"/>
      <c r="F237" s="95">
        <f>IFERROR(INDEX('1. Paquetes y Tareas'!$F$16:$F$84,MATCH(BC237,'1. Paquetes y Tareas'!$E$16:$E$84,0)),0)</f>
        <v>0</v>
      </c>
      <c r="G237" s="50"/>
      <c r="H237" s="96">
        <f>IF($C$48="Investigación industrial",IFERROR(INDEX('3. Gasto Total '!$G$25:$G$43,MATCH(G237,'3. Gasto Total '!$B$25:$B$43,0)),""),IFERROR(INDEX('3. Gasto Total '!$H$25:$H$43,MATCH(G237,'3. Gasto Total '!$B$25:$B$43,0)),))</f>
        <v>0</v>
      </c>
      <c r="I237" s="40"/>
      <c r="J237" s="40"/>
      <c r="K237" s="40"/>
      <c r="L237" s="40"/>
      <c r="M237" s="40"/>
      <c r="N237" s="40"/>
      <c r="O237" s="40"/>
      <c r="P237" s="95">
        <f t="shared" ref="P237:P300" si="51">SUM(K237:O237)/8</f>
        <v>0</v>
      </c>
      <c r="Q237" s="43"/>
      <c r="R237" s="43"/>
      <c r="S237" s="43"/>
      <c r="T237" s="44"/>
      <c r="U237" s="44"/>
      <c r="V237" s="97">
        <f t="shared" ref="V237:V300" si="52">SUMPRODUCT(K237:O237,Q237:U237)</f>
        <v>0</v>
      </c>
      <c r="W237" s="97">
        <f t="shared" si="40"/>
        <v>0</v>
      </c>
      <c r="X237" s="97">
        <f t="shared" si="41"/>
        <v>0</v>
      </c>
      <c r="Y237" s="113"/>
      <c r="Z237" s="44"/>
      <c r="AA237" s="53"/>
      <c r="AB237" s="53"/>
      <c r="AC237" s="97">
        <f t="shared" si="42"/>
        <v>0</v>
      </c>
      <c r="AD237" s="113"/>
      <c r="AE237" s="46"/>
      <c r="AF237" s="46"/>
      <c r="AG237" s="46"/>
      <c r="AH237" s="97">
        <f t="shared" si="43"/>
        <v>0</v>
      </c>
      <c r="AI237" s="113"/>
      <c r="AJ237" s="46"/>
      <c r="AK237" s="54"/>
      <c r="AL237" s="53"/>
      <c r="AM237" s="97">
        <f t="shared" si="44"/>
        <v>0</v>
      </c>
      <c r="AN237" s="113"/>
      <c r="AO237" s="46"/>
      <c r="AP237" s="54"/>
      <c r="AQ237" s="53"/>
      <c r="AR237" s="97">
        <f t="shared" si="45"/>
        <v>0</v>
      </c>
      <c r="AS237" s="97">
        <f t="shared" si="46"/>
        <v>0</v>
      </c>
      <c r="AT237" s="97">
        <f t="shared" si="47"/>
        <v>0</v>
      </c>
      <c r="AU237" s="97">
        <f t="shared" si="48"/>
        <v>0</v>
      </c>
      <c r="AV237" s="113"/>
      <c r="AW237" s="46"/>
      <c r="AX237" s="46"/>
      <c r="AY237" s="97">
        <f t="shared" si="49"/>
        <v>0</v>
      </c>
      <c r="BC237" s="56" t="str">
        <f t="shared" si="50"/>
        <v/>
      </c>
      <c r="BD237" s="45">
        <f>IF(Q237&gt;'Costes máximos'!$D$22,'Costes máximos'!$D$22,Q237)</f>
        <v>0</v>
      </c>
      <c r="BE237" s="45">
        <f>IF(R237&gt;'Costes máximos'!$D$22,'Costes máximos'!$D$22,R237)</f>
        <v>0</v>
      </c>
      <c r="BF237" s="45">
        <f>IF(S237&gt;'Costes máximos'!$D$22,'Costes máximos'!$D$22,S237)</f>
        <v>0</v>
      </c>
      <c r="BG237" s="45">
        <f>IF(T237&gt;'Costes máximos'!$D$22,'Costes máximos'!$D$22,T237)</f>
        <v>0</v>
      </c>
      <c r="BH237" s="45">
        <f>IF(U237&gt;'Costes máximos'!$D$22,'Costes máximos'!$D$22,U237)</f>
        <v>0</v>
      </c>
    </row>
    <row r="238" spans="2:60" outlineLevel="1" x14ac:dyDescent="0.25">
      <c r="B238" s="63"/>
      <c r="C238" s="64"/>
      <c r="D238" s="64"/>
      <c r="E238" s="64"/>
      <c r="F238" s="95">
        <f>IFERROR(INDEX('1. Paquetes y Tareas'!$F$16:$F$84,MATCH(BC238,'1. Paquetes y Tareas'!$E$16:$E$84,0)),0)</f>
        <v>0</v>
      </c>
      <c r="G238" s="50"/>
      <c r="H238" s="96">
        <f>IF($C$48="Investigación industrial",IFERROR(INDEX('3. Gasto Total '!$G$25:$G$43,MATCH(G238,'3. Gasto Total '!$B$25:$B$43,0)),""),IFERROR(INDEX('3. Gasto Total '!$H$25:$H$43,MATCH(G238,'3. Gasto Total '!$B$25:$B$43,0)),))</f>
        <v>0</v>
      </c>
      <c r="I238" s="40"/>
      <c r="J238" s="40"/>
      <c r="K238" s="40"/>
      <c r="L238" s="40"/>
      <c r="M238" s="40"/>
      <c r="N238" s="40"/>
      <c r="O238" s="40"/>
      <c r="P238" s="95">
        <f t="shared" si="51"/>
        <v>0</v>
      </c>
      <c r="Q238" s="43"/>
      <c r="R238" s="43"/>
      <c r="S238" s="43"/>
      <c r="T238" s="44"/>
      <c r="U238" s="44"/>
      <c r="V238" s="97">
        <f t="shared" si="52"/>
        <v>0</v>
      </c>
      <c r="W238" s="97">
        <f t="shared" si="40"/>
        <v>0</v>
      </c>
      <c r="X238" s="97">
        <f t="shared" si="41"/>
        <v>0</v>
      </c>
      <c r="Y238" s="113"/>
      <c r="Z238" s="44"/>
      <c r="AA238" s="53"/>
      <c r="AB238" s="53"/>
      <c r="AC238" s="97">
        <f t="shared" si="42"/>
        <v>0</v>
      </c>
      <c r="AD238" s="113"/>
      <c r="AE238" s="46"/>
      <c r="AF238" s="46"/>
      <c r="AG238" s="46"/>
      <c r="AH238" s="97">
        <f t="shared" si="43"/>
        <v>0</v>
      </c>
      <c r="AI238" s="113"/>
      <c r="AJ238" s="46"/>
      <c r="AK238" s="54"/>
      <c r="AL238" s="53"/>
      <c r="AM238" s="97">
        <f t="shared" si="44"/>
        <v>0</v>
      </c>
      <c r="AN238" s="113"/>
      <c r="AO238" s="46"/>
      <c r="AP238" s="54"/>
      <c r="AQ238" s="53"/>
      <c r="AR238" s="97">
        <f t="shared" si="45"/>
        <v>0</v>
      </c>
      <c r="AS238" s="97">
        <f t="shared" si="46"/>
        <v>0</v>
      </c>
      <c r="AT238" s="97">
        <f t="shared" si="47"/>
        <v>0</v>
      </c>
      <c r="AU238" s="97">
        <f t="shared" si="48"/>
        <v>0</v>
      </c>
      <c r="AV238" s="113"/>
      <c r="AW238" s="46"/>
      <c r="AX238" s="46"/>
      <c r="AY238" s="97">
        <f t="shared" si="49"/>
        <v>0</v>
      </c>
      <c r="BC238" s="56" t="str">
        <f t="shared" si="50"/>
        <v/>
      </c>
      <c r="BD238" s="45">
        <f>IF(Q238&gt;'Costes máximos'!$D$22,'Costes máximos'!$D$22,Q238)</f>
        <v>0</v>
      </c>
      <c r="BE238" s="45">
        <f>IF(R238&gt;'Costes máximos'!$D$22,'Costes máximos'!$D$22,R238)</f>
        <v>0</v>
      </c>
      <c r="BF238" s="45">
        <f>IF(S238&gt;'Costes máximos'!$D$22,'Costes máximos'!$D$22,S238)</f>
        <v>0</v>
      </c>
      <c r="BG238" s="45">
        <f>IF(T238&gt;'Costes máximos'!$D$22,'Costes máximos'!$D$22,T238)</f>
        <v>0</v>
      </c>
      <c r="BH238" s="45">
        <f>IF(U238&gt;'Costes máximos'!$D$22,'Costes máximos'!$D$22,U238)</f>
        <v>0</v>
      </c>
    </row>
    <row r="239" spans="2:60" outlineLevel="1" x14ac:dyDescent="0.25">
      <c r="B239" s="63"/>
      <c r="C239" s="64"/>
      <c r="D239" s="64"/>
      <c r="E239" s="64"/>
      <c r="F239" s="95">
        <f>IFERROR(INDEX('1. Paquetes y Tareas'!$F$16:$F$84,MATCH(BC239,'1. Paquetes y Tareas'!$E$16:$E$84,0)),0)</f>
        <v>0</v>
      </c>
      <c r="G239" s="50"/>
      <c r="H239" s="96">
        <f>IF($C$48="Investigación industrial",IFERROR(INDEX('3. Gasto Total '!$G$25:$G$43,MATCH(G239,'3. Gasto Total '!$B$25:$B$43,0)),""),IFERROR(INDEX('3. Gasto Total '!$H$25:$H$43,MATCH(G239,'3. Gasto Total '!$B$25:$B$43,0)),))</f>
        <v>0</v>
      </c>
      <c r="I239" s="40"/>
      <c r="J239" s="40"/>
      <c r="K239" s="40"/>
      <c r="L239" s="40"/>
      <c r="M239" s="40"/>
      <c r="N239" s="40"/>
      <c r="O239" s="40"/>
      <c r="P239" s="95">
        <f t="shared" si="51"/>
        <v>0</v>
      </c>
      <c r="Q239" s="43"/>
      <c r="R239" s="43"/>
      <c r="S239" s="43"/>
      <c r="T239" s="44"/>
      <c r="U239" s="44"/>
      <c r="V239" s="97">
        <f t="shared" si="52"/>
        <v>0</v>
      </c>
      <c r="W239" s="97">
        <f t="shared" si="40"/>
        <v>0</v>
      </c>
      <c r="X239" s="97">
        <f t="shared" si="41"/>
        <v>0</v>
      </c>
      <c r="Y239" s="113"/>
      <c r="Z239" s="44"/>
      <c r="AA239" s="53"/>
      <c r="AB239" s="53"/>
      <c r="AC239" s="97">
        <f t="shared" si="42"/>
        <v>0</v>
      </c>
      <c r="AD239" s="113"/>
      <c r="AE239" s="46"/>
      <c r="AF239" s="46"/>
      <c r="AG239" s="46"/>
      <c r="AH239" s="97">
        <f t="shared" si="43"/>
        <v>0</v>
      </c>
      <c r="AI239" s="113"/>
      <c r="AJ239" s="46"/>
      <c r="AK239" s="54"/>
      <c r="AL239" s="53"/>
      <c r="AM239" s="97">
        <f t="shared" si="44"/>
        <v>0</v>
      </c>
      <c r="AN239" s="113"/>
      <c r="AO239" s="46"/>
      <c r="AP239" s="54"/>
      <c r="AQ239" s="53"/>
      <c r="AR239" s="97">
        <f t="shared" si="45"/>
        <v>0</v>
      </c>
      <c r="AS239" s="97">
        <f t="shared" si="46"/>
        <v>0</v>
      </c>
      <c r="AT239" s="97">
        <f t="shared" si="47"/>
        <v>0</v>
      </c>
      <c r="AU239" s="97">
        <f t="shared" si="48"/>
        <v>0</v>
      </c>
      <c r="AV239" s="113"/>
      <c r="AW239" s="46"/>
      <c r="AX239" s="46"/>
      <c r="AY239" s="97">
        <f t="shared" si="49"/>
        <v>0</v>
      </c>
      <c r="BC239" s="56" t="str">
        <f t="shared" si="50"/>
        <v/>
      </c>
      <c r="BD239" s="45">
        <f>IF(Q239&gt;'Costes máximos'!$D$22,'Costes máximos'!$D$22,Q239)</f>
        <v>0</v>
      </c>
      <c r="BE239" s="45">
        <f>IF(R239&gt;'Costes máximos'!$D$22,'Costes máximos'!$D$22,R239)</f>
        <v>0</v>
      </c>
      <c r="BF239" s="45">
        <f>IF(S239&gt;'Costes máximos'!$D$22,'Costes máximos'!$D$22,S239)</f>
        <v>0</v>
      </c>
      <c r="BG239" s="45">
        <f>IF(T239&gt;'Costes máximos'!$D$22,'Costes máximos'!$D$22,T239)</f>
        <v>0</v>
      </c>
      <c r="BH239" s="45">
        <f>IF(U239&gt;'Costes máximos'!$D$22,'Costes máximos'!$D$22,U239)</f>
        <v>0</v>
      </c>
    </row>
    <row r="240" spans="2:60" outlineLevel="1" x14ac:dyDescent="0.25">
      <c r="B240" s="63"/>
      <c r="C240" s="64"/>
      <c r="D240" s="64"/>
      <c r="E240" s="64"/>
      <c r="F240" s="95">
        <f>IFERROR(INDEX('1. Paquetes y Tareas'!$F$16:$F$84,MATCH(BC240,'1. Paquetes y Tareas'!$E$16:$E$84,0)),0)</f>
        <v>0</v>
      </c>
      <c r="G240" s="50"/>
      <c r="H240" s="96">
        <f>IF($C$48="Investigación industrial",IFERROR(INDEX('3. Gasto Total '!$G$25:$G$43,MATCH(G240,'3. Gasto Total '!$B$25:$B$43,0)),""),IFERROR(INDEX('3. Gasto Total '!$H$25:$H$43,MATCH(G240,'3. Gasto Total '!$B$25:$B$43,0)),))</f>
        <v>0</v>
      </c>
      <c r="I240" s="40"/>
      <c r="J240" s="40"/>
      <c r="K240" s="40"/>
      <c r="L240" s="40"/>
      <c r="M240" s="40"/>
      <c r="N240" s="40"/>
      <c r="O240" s="40"/>
      <c r="P240" s="95">
        <f t="shared" si="51"/>
        <v>0</v>
      </c>
      <c r="Q240" s="43"/>
      <c r="R240" s="43"/>
      <c r="S240" s="43"/>
      <c r="T240" s="44"/>
      <c r="U240" s="44"/>
      <c r="V240" s="97">
        <f t="shared" si="52"/>
        <v>0</v>
      </c>
      <c r="W240" s="97">
        <f t="shared" si="40"/>
        <v>0</v>
      </c>
      <c r="X240" s="97">
        <f t="shared" si="41"/>
        <v>0</v>
      </c>
      <c r="Y240" s="113"/>
      <c r="Z240" s="44"/>
      <c r="AA240" s="53"/>
      <c r="AB240" s="53"/>
      <c r="AC240" s="97">
        <f t="shared" si="42"/>
        <v>0</v>
      </c>
      <c r="AD240" s="113"/>
      <c r="AE240" s="46"/>
      <c r="AF240" s="46"/>
      <c r="AG240" s="46"/>
      <c r="AH240" s="97">
        <f t="shared" si="43"/>
        <v>0</v>
      </c>
      <c r="AI240" s="113"/>
      <c r="AJ240" s="46"/>
      <c r="AK240" s="54"/>
      <c r="AL240" s="53"/>
      <c r="AM240" s="97">
        <f t="shared" si="44"/>
        <v>0</v>
      </c>
      <c r="AN240" s="113"/>
      <c r="AO240" s="46"/>
      <c r="AP240" s="54"/>
      <c r="AQ240" s="53"/>
      <c r="AR240" s="97">
        <f t="shared" si="45"/>
        <v>0</v>
      </c>
      <c r="AS240" s="97">
        <f t="shared" si="46"/>
        <v>0</v>
      </c>
      <c r="AT240" s="97">
        <f t="shared" si="47"/>
        <v>0</v>
      </c>
      <c r="AU240" s="97">
        <f t="shared" si="48"/>
        <v>0</v>
      </c>
      <c r="AV240" s="113"/>
      <c r="AW240" s="46"/>
      <c r="AX240" s="46"/>
      <c r="AY240" s="97">
        <f t="shared" si="49"/>
        <v>0</v>
      </c>
      <c r="BC240" s="56" t="str">
        <f t="shared" si="50"/>
        <v/>
      </c>
      <c r="BD240" s="45">
        <f>IF(Q240&gt;'Costes máximos'!$D$22,'Costes máximos'!$D$22,Q240)</f>
        <v>0</v>
      </c>
      <c r="BE240" s="45">
        <f>IF(R240&gt;'Costes máximos'!$D$22,'Costes máximos'!$D$22,R240)</f>
        <v>0</v>
      </c>
      <c r="BF240" s="45">
        <f>IF(S240&gt;'Costes máximos'!$D$22,'Costes máximos'!$D$22,S240)</f>
        <v>0</v>
      </c>
      <c r="BG240" s="45">
        <f>IF(T240&gt;'Costes máximos'!$D$22,'Costes máximos'!$D$22,T240)</f>
        <v>0</v>
      </c>
      <c r="BH240" s="45">
        <f>IF(U240&gt;'Costes máximos'!$D$22,'Costes máximos'!$D$22,U240)</f>
        <v>0</v>
      </c>
    </row>
    <row r="241" spans="2:60" outlineLevel="1" x14ac:dyDescent="0.25">
      <c r="B241" s="63"/>
      <c r="C241" s="64"/>
      <c r="D241" s="64"/>
      <c r="E241" s="64"/>
      <c r="F241" s="95">
        <f>IFERROR(INDEX('1. Paquetes y Tareas'!$F$16:$F$84,MATCH(BC241,'1. Paquetes y Tareas'!$E$16:$E$84,0)),0)</f>
        <v>0</v>
      </c>
      <c r="G241" s="50"/>
      <c r="H241" s="96">
        <f>IF($C$48="Investigación industrial",IFERROR(INDEX('3. Gasto Total '!$G$25:$G$43,MATCH(G241,'3. Gasto Total '!$B$25:$B$43,0)),""),IFERROR(INDEX('3. Gasto Total '!$H$25:$H$43,MATCH(G241,'3. Gasto Total '!$B$25:$B$43,0)),))</f>
        <v>0</v>
      </c>
      <c r="I241" s="40"/>
      <c r="J241" s="40"/>
      <c r="K241" s="40"/>
      <c r="L241" s="40"/>
      <c r="M241" s="40"/>
      <c r="N241" s="40"/>
      <c r="O241" s="40"/>
      <c r="P241" s="95">
        <f t="shared" si="51"/>
        <v>0</v>
      </c>
      <c r="Q241" s="43"/>
      <c r="R241" s="43"/>
      <c r="S241" s="43"/>
      <c r="T241" s="44"/>
      <c r="U241" s="44"/>
      <c r="V241" s="97">
        <f t="shared" si="52"/>
        <v>0</v>
      </c>
      <c r="W241" s="97">
        <f t="shared" si="40"/>
        <v>0</v>
      </c>
      <c r="X241" s="97">
        <f t="shared" si="41"/>
        <v>0</v>
      </c>
      <c r="Y241" s="113"/>
      <c r="Z241" s="44"/>
      <c r="AA241" s="53"/>
      <c r="AB241" s="53"/>
      <c r="AC241" s="97">
        <f t="shared" si="42"/>
        <v>0</v>
      </c>
      <c r="AD241" s="113"/>
      <c r="AE241" s="46"/>
      <c r="AF241" s="46"/>
      <c r="AG241" s="46"/>
      <c r="AH241" s="97">
        <f t="shared" si="43"/>
        <v>0</v>
      </c>
      <c r="AI241" s="113"/>
      <c r="AJ241" s="46"/>
      <c r="AK241" s="54"/>
      <c r="AL241" s="53"/>
      <c r="AM241" s="97">
        <f t="shared" si="44"/>
        <v>0</v>
      </c>
      <c r="AN241" s="113"/>
      <c r="AO241" s="46"/>
      <c r="AP241" s="54"/>
      <c r="AQ241" s="53"/>
      <c r="AR241" s="97">
        <f t="shared" si="45"/>
        <v>0</v>
      </c>
      <c r="AS241" s="97">
        <f t="shared" si="46"/>
        <v>0</v>
      </c>
      <c r="AT241" s="97">
        <f t="shared" si="47"/>
        <v>0</v>
      </c>
      <c r="AU241" s="97">
        <f t="shared" si="48"/>
        <v>0</v>
      </c>
      <c r="AV241" s="113"/>
      <c r="AW241" s="46"/>
      <c r="AX241" s="46"/>
      <c r="AY241" s="97">
        <f t="shared" si="49"/>
        <v>0</v>
      </c>
      <c r="BC241" s="56" t="str">
        <f t="shared" si="50"/>
        <v/>
      </c>
      <c r="BD241" s="45">
        <f>IF(Q241&gt;'Costes máximos'!$D$22,'Costes máximos'!$D$22,Q241)</f>
        <v>0</v>
      </c>
      <c r="BE241" s="45">
        <f>IF(R241&gt;'Costes máximos'!$D$22,'Costes máximos'!$D$22,R241)</f>
        <v>0</v>
      </c>
      <c r="BF241" s="45">
        <f>IF(S241&gt;'Costes máximos'!$D$22,'Costes máximos'!$D$22,S241)</f>
        <v>0</v>
      </c>
      <c r="BG241" s="45">
        <f>IF(T241&gt;'Costes máximos'!$D$22,'Costes máximos'!$D$22,T241)</f>
        <v>0</v>
      </c>
      <c r="BH241" s="45">
        <f>IF(U241&gt;'Costes máximos'!$D$22,'Costes máximos'!$D$22,U241)</f>
        <v>0</v>
      </c>
    </row>
    <row r="242" spans="2:60" outlineLevel="1" x14ac:dyDescent="0.25">
      <c r="B242" s="63"/>
      <c r="C242" s="64"/>
      <c r="D242" s="64"/>
      <c r="E242" s="64"/>
      <c r="F242" s="95">
        <f>IFERROR(INDEX('1. Paquetes y Tareas'!$F$16:$F$84,MATCH(BC242,'1. Paquetes y Tareas'!$E$16:$E$84,0)),0)</f>
        <v>0</v>
      </c>
      <c r="G242" s="50"/>
      <c r="H242" s="96">
        <f>IF($C$48="Investigación industrial",IFERROR(INDEX('3. Gasto Total '!$G$25:$G$43,MATCH(G242,'3. Gasto Total '!$B$25:$B$43,0)),""),IFERROR(INDEX('3. Gasto Total '!$H$25:$H$43,MATCH(G242,'3. Gasto Total '!$B$25:$B$43,0)),))</f>
        <v>0</v>
      </c>
      <c r="I242" s="40"/>
      <c r="J242" s="40"/>
      <c r="K242" s="40"/>
      <c r="L242" s="40"/>
      <c r="M242" s="40"/>
      <c r="N242" s="40"/>
      <c r="O242" s="40"/>
      <c r="P242" s="95">
        <f t="shared" si="51"/>
        <v>0</v>
      </c>
      <c r="Q242" s="43"/>
      <c r="R242" s="43"/>
      <c r="S242" s="43"/>
      <c r="T242" s="44"/>
      <c r="U242" s="44"/>
      <c r="V242" s="97">
        <f t="shared" si="52"/>
        <v>0</v>
      </c>
      <c r="W242" s="97">
        <f t="shared" si="40"/>
        <v>0</v>
      </c>
      <c r="X242" s="97">
        <f t="shared" si="41"/>
        <v>0</v>
      </c>
      <c r="Y242" s="113"/>
      <c r="Z242" s="44"/>
      <c r="AA242" s="53"/>
      <c r="AB242" s="53"/>
      <c r="AC242" s="97">
        <f t="shared" si="42"/>
        <v>0</v>
      </c>
      <c r="AD242" s="113"/>
      <c r="AE242" s="46"/>
      <c r="AF242" s="46"/>
      <c r="AG242" s="46"/>
      <c r="AH242" s="97">
        <f t="shared" si="43"/>
        <v>0</v>
      </c>
      <c r="AI242" s="113"/>
      <c r="AJ242" s="46"/>
      <c r="AK242" s="54"/>
      <c r="AL242" s="53"/>
      <c r="AM242" s="97">
        <f t="shared" si="44"/>
        <v>0</v>
      </c>
      <c r="AN242" s="113"/>
      <c r="AO242" s="46"/>
      <c r="AP242" s="54"/>
      <c r="AQ242" s="53"/>
      <c r="AR242" s="97">
        <f t="shared" si="45"/>
        <v>0</v>
      </c>
      <c r="AS242" s="97">
        <f t="shared" si="46"/>
        <v>0</v>
      </c>
      <c r="AT242" s="97">
        <f t="shared" si="47"/>
        <v>0</v>
      </c>
      <c r="AU242" s="97">
        <f t="shared" si="48"/>
        <v>0</v>
      </c>
      <c r="AV242" s="113"/>
      <c r="AW242" s="46"/>
      <c r="AX242" s="46"/>
      <c r="AY242" s="97">
        <f t="shared" si="49"/>
        <v>0</v>
      </c>
      <c r="BC242" s="56" t="str">
        <f t="shared" si="50"/>
        <v/>
      </c>
      <c r="BD242" s="45">
        <f>IF(Q242&gt;'Costes máximos'!$D$22,'Costes máximos'!$D$22,Q242)</f>
        <v>0</v>
      </c>
      <c r="BE242" s="45">
        <f>IF(R242&gt;'Costes máximos'!$D$22,'Costes máximos'!$D$22,R242)</f>
        <v>0</v>
      </c>
      <c r="BF242" s="45">
        <f>IF(S242&gt;'Costes máximos'!$D$22,'Costes máximos'!$D$22,S242)</f>
        <v>0</v>
      </c>
      <c r="BG242" s="45">
        <f>IF(T242&gt;'Costes máximos'!$D$22,'Costes máximos'!$D$22,T242)</f>
        <v>0</v>
      </c>
      <c r="BH242" s="45">
        <f>IF(U242&gt;'Costes máximos'!$D$22,'Costes máximos'!$D$22,U242)</f>
        <v>0</v>
      </c>
    </row>
    <row r="243" spans="2:60" outlineLevel="1" x14ac:dyDescent="0.25">
      <c r="B243" s="63"/>
      <c r="C243" s="64"/>
      <c r="D243" s="64"/>
      <c r="E243" s="64"/>
      <c r="F243" s="95">
        <f>IFERROR(INDEX('1. Paquetes y Tareas'!$F$16:$F$84,MATCH(BC243,'1. Paquetes y Tareas'!$E$16:$E$84,0)),0)</f>
        <v>0</v>
      </c>
      <c r="G243" s="50"/>
      <c r="H243" s="96">
        <f>IF($C$48="Investigación industrial",IFERROR(INDEX('3. Gasto Total '!$G$25:$G$43,MATCH(G243,'3. Gasto Total '!$B$25:$B$43,0)),""),IFERROR(INDEX('3. Gasto Total '!$H$25:$H$43,MATCH(G243,'3. Gasto Total '!$B$25:$B$43,0)),))</f>
        <v>0</v>
      </c>
      <c r="I243" s="40"/>
      <c r="J243" s="40"/>
      <c r="K243" s="40"/>
      <c r="L243" s="40"/>
      <c r="M243" s="40"/>
      <c r="N243" s="40"/>
      <c r="O243" s="40"/>
      <c r="P243" s="95">
        <f t="shared" si="51"/>
        <v>0</v>
      </c>
      <c r="Q243" s="43"/>
      <c r="R243" s="43"/>
      <c r="S243" s="43"/>
      <c r="T243" s="44"/>
      <c r="U243" s="44"/>
      <c r="V243" s="97">
        <f t="shared" si="52"/>
        <v>0</v>
      </c>
      <c r="W243" s="97">
        <f t="shared" si="40"/>
        <v>0</v>
      </c>
      <c r="X243" s="97">
        <f t="shared" si="41"/>
        <v>0</v>
      </c>
      <c r="Y243" s="113"/>
      <c r="Z243" s="44"/>
      <c r="AA243" s="53"/>
      <c r="AB243" s="53"/>
      <c r="AC243" s="97">
        <f t="shared" si="42"/>
        <v>0</v>
      </c>
      <c r="AD243" s="113"/>
      <c r="AE243" s="46"/>
      <c r="AF243" s="46"/>
      <c r="AG243" s="46"/>
      <c r="AH243" s="97">
        <f t="shared" si="43"/>
        <v>0</v>
      </c>
      <c r="AI243" s="113"/>
      <c r="AJ243" s="46"/>
      <c r="AK243" s="54"/>
      <c r="AL243" s="53"/>
      <c r="AM243" s="97">
        <f t="shared" si="44"/>
        <v>0</v>
      </c>
      <c r="AN243" s="113"/>
      <c r="AO243" s="46"/>
      <c r="AP243" s="54"/>
      <c r="AQ243" s="53"/>
      <c r="AR243" s="97">
        <f t="shared" si="45"/>
        <v>0</v>
      </c>
      <c r="AS243" s="97">
        <f t="shared" si="46"/>
        <v>0</v>
      </c>
      <c r="AT243" s="97">
        <f t="shared" si="47"/>
        <v>0</v>
      </c>
      <c r="AU243" s="97">
        <f t="shared" si="48"/>
        <v>0</v>
      </c>
      <c r="AV243" s="113"/>
      <c r="AW243" s="46"/>
      <c r="AX243" s="46"/>
      <c r="AY243" s="97">
        <f t="shared" si="49"/>
        <v>0</v>
      </c>
      <c r="BC243" s="56" t="str">
        <f t="shared" si="50"/>
        <v/>
      </c>
      <c r="BD243" s="45">
        <f>IF(Q243&gt;'Costes máximos'!$D$22,'Costes máximos'!$D$22,Q243)</f>
        <v>0</v>
      </c>
      <c r="BE243" s="45">
        <f>IF(R243&gt;'Costes máximos'!$D$22,'Costes máximos'!$D$22,R243)</f>
        <v>0</v>
      </c>
      <c r="BF243" s="45">
        <f>IF(S243&gt;'Costes máximos'!$D$22,'Costes máximos'!$D$22,S243)</f>
        <v>0</v>
      </c>
      <c r="BG243" s="45">
        <f>IF(T243&gt;'Costes máximos'!$D$22,'Costes máximos'!$D$22,T243)</f>
        <v>0</v>
      </c>
      <c r="BH243" s="45">
        <f>IF(U243&gt;'Costes máximos'!$D$22,'Costes máximos'!$D$22,U243)</f>
        <v>0</v>
      </c>
    </row>
    <row r="244" spans="2:60" outlineLevel="1" x14ac:dyDescent="0.25">
      <c r="B244" s="63"/>
      <c r="C244" s="64"/>
      <c r="D244" s="64"/>
      <c r="E244" s="64"/>
      <c r="F244" s="95">
        <f>IFERROR(INDEX('1. Paquetes y Tareas'!$F$16:$F$84,MATCH(BC244,'1. Paquetes y Tareas'!$E$16:$E$84,0)),0)</f>
        <v>0</v>
      </c>
      <c r="G244" s="50"/>
      <c r="H244" s="96">
        <f>IF($C$48="Investigación industrial",IFERROR(INDEX('3. Gasto Total '!$G$25:$G$43,MATCH(G244,'3. Gasto Total '!$B$25:$B$43,0)),""),IFERROR(INDEX('3. Gasto Total '!$H$25:$H$43,MATCH(G244,'3. Gasto Total '!$B$25:$B$43,0)),))</f>
        <v>0</v>
      </c>
      <c r="I244" s="40"/>
      <c r="J244" s="40"/>
      <c r="K244" s="40"/>
      <c r="L244" s="40"/>
      <c r="M244" s="40"/>
      <c r="N244" s="40"/>
      <c r="O244" s="40"/>
      <c r="P244" s="95">
        <f t="shared" si="51"/>
        <v>0</v>
      </c>
      <c r="Q244" s="43"/>
      <c r="R244" s="43"/>
      <c r="S244" s="43"/>
      <c r="T244" s="44"/>
      <c r="U244" s="44"/>
      <c r="V244" s="97">
        <f t="shared" si="52"/>
        <v>0</v>
      </c>
      <c r="W244" s="97">
        <f t="shared" si="40"/>
        <v>0</v>
      </c>
      <c r="X244" s="97">
        <f t="shared" si="41"/>
        <v>0</v>
      </c>
      <c r="Y244" s="113"/>
      <c r="Z244" s="44"/>
      <c r="AA244" s="53"/>
      <c r="AB244" s="53"/>
      <c r="AC244" s="97">
        <f t="shared" si="42"/>
        <v>0</v>
      </c>
      <c r="AD244" s="113"/>
      <c r="AE244" s="46"/>
      <c r="AF244" s="46"/>
      <c r="AG244" s="46"/>
      <c r="AH244" s="97">
        <f t="shared" si="43"/>
        <v>0</v>
      </c>
      <c r="AI244" s="113"/>
      <c r="AJ244" s="46"/>
      <c r="AK244" s="54"/>
      <c r="AL244" s="53"/>
      <c r="AM244" s="97">
        <f t="shared" si="44"/>
        <v>0</v>
      </c>
      <c r="AN244" s="113"/>
      <c r="AO244" s="46"/>
      <c r="AP244" s="54"/>
      <c r="AQ244" s="53"/>
      <c r="AR244" s="97">
        <f t="shared" si="45"/>
        <v>0</v>
      </c>
      <c r="AS244" s="97">
        <f t="shared" si="46"/>
        <v>0</v>
      </c>
      <c r="AT244" s="97">
        <f t="shared" si="47"/>
        <v>0</v>
      </c>
      <c r="AU244" s="97">
        <f t="shared" si="48"/>
        <v>0</v>
      </c>
      <c r="AV244" s="113"/>
      <c r="AW244" s="46"/>
      <c r="AX244" s="46"/>
      <c r="AY244" s="97">
        <f t="shared" si="49"/>
        <v>0</v>
      </c>
      <c r="BC244" s="56" t="str">
        <f t="shared" si="50"/>
        <v/>
      </c>
      <c r="BD244" s="45">
        <f>IF(Q244&gt;'Costes máximos'!$D$22,'Costes máximos'!$D$22,Q244)</f>
        <v>0</v>
      </c>
      <c r="BE244" s="45">
        <f>IF(R244&gt;'Costes máximos'!$D$22,'Costes máximos'!$D$22,R244)</f>
        <v>0</v>
      </c>
      <c r="BF244" s="45">
        <f>IF(S244&gt;'Costes máximos'!$D$22,'Costes máximos'!$D$22,S244)</f>
        <v>0</v>
      </c>
      <c r="BG244" s="45">
        <f>IF(T244&gt;'Costes máximos'!$D$22,'Costes máximos'!$D$22,T244)</f>
        <v>0</v>
      </c>
      <c r="BH244" s="45">
        <f>IF(U244&gt;'Costes máximos'!$D$22,'Costes máximos'!$D$22,U244)</f>
        <v>0</v>
      </c>
    </row>
    <row r="245" spans="2:60" outlineLevel="1" x14ac:dyDescent="0.25">
      <c r="B245" s="63"/>
      <c r="C245" s="64"/>
      <c r="D245" s="64"/>
      <c r="E245" s="64"/>
      <c r="F245" s="95">
        <f>IFERROR(INDEX('1. Paquetes y Tareas'!$F$16:$F$84,MATCH(BC245,'1. Paquetes y Tareas'!$E$16:$E$84,0)),0)</f>
        <v>0</v>
      </c>
      <c r="G245" s="50"/>
      <c r="H245" s="96">
        <f>IF($C$48="Investigación industrial",IFERROR(INDEX('3. Gasto Total '!$G$25:$G$43,MATCH(G245,'3. Gasto Total '!$B$25:$B$43,0)),""),IFERROR(INDEX('3. Gasto Total '!$H$25:$H$43,MATCH(G245,'3. Gasto Total '!$B$25:$B$43,0)),))</f>
        <v>0</v>
      </c>
      <c r="I245" s="40"/>
      <c r="J245" s="40"/>
      <c r="K245" s="40"/>
      <c r="L245" s="40"/>
      <c r="M245" s="40"/>
      <c r="N245" s="40"/>
      <c r="O245" s="40"/>
      <c r="P245" s="95">
        <f t="shared" si="51"/>
        <v>0</v>
      </c>
      <c r="Q245" s="43"/>
      <c r="R245" s="43"/>
      <c r="S245" s="43"/>
      <c r="T245" s="44"/>
      <c r="U245" s="44"/>
      <c r="V245" s="97">
        <f t="shared" si="52"/>
        <v>0</v>
      </c>
      <c r="W245" s="97">
        <f t="shared" si="40"/>
        <v>0</v>
      </c>
      <c r="X245" s="97">
        <f t="shared" si="41"/>
        <v>0</v>
      </c>
      <c r="Y245" s="113"/>
      <c r="Z245" s="44"/>
      <c r="AA245" s="53"/>
      <c r="AB245" s="53"/>
      <c r="AC245" s="97">
        <f t="shared" si="42"/>
        <v>0</v>
      </c>
      <c r="AD245" s="113"/>
      <c r="AE245" s="46"/>
      <c r="AF245" s="46"/>
      <c r="AG245" s="46"/>
      <c r="AH245" s="97">
        <f t="shared" si="43"/>
        <v>0</v>
      </c>
      <c r="AI245" s="113"/>
      <c r="AJ245" s="46"/>
      <c r="AK245" s="54"/>
      <c r="AL245" s="53"/>
      <c r="AM245" s="97">
        <f t="shared" si="44"/>
        <v>0</v>
      </c>
      <c r="AN245" s="113"/>
      <c r="AO245" s="46"/>
      <c r="AP245" s="54"/>
      <c r="AQ245" s="53"/>
      <c r="AR245" s="97">
        <f t="shared" si="45"/>
        <v>0</v>
      </c>
      <c r="AS245" s="97">
        <f t="shared" si="46"/>
        <v>0</v>
      </c>
      <c r="AT245" s="97">
        <f t="shared" si="47"/>
        <v>0</v>
      </c>
      <c r="AU245" s="97">
        <f t="shared" si="48"/>
        <v>0</v>
      </c>
      <c r="AV245" s="113"/>
      <c r="AW245" s="46"/>
      <c r="AX245" s="46"/>
      <c r="AY245" s="97">
        <f t="shared" si="49"/>
        <v>0</v>
      </c>
      <c r="BC245" s="56" t="str">
        <f t="shared" si="50"/>
        <v/>
      </c>
      <c r="BD245" s="45">
        <f>IF(Q245&gt;'Costes máximos'!$D$22,'Costes máximos'!$D$22,Q245)</f>
        <v>0</v>
      </c>
      <c r="BE245" s="45">
        <f>IF(R245&gt;'Costes máximos'!$D$22,'Costes máximos'!$D$22,R245)</f>
        <v>0</v>
      </c>
      <c r="BF245" s="45">
        <f>IF(S245&gt;'Costes máximos'!$D$22,'Costes máximos'!$D$22,S245)</f>
        <v>0</v>
      </c>
      <c r="BG245" s="45">
        <f>IF(T245&gt;'Costes máximos'!$D$22,'Costes máximos'!$D$22,T245)</f>
        <v>0</v>
      </c>
      <c r="BH245" s="45">
        <f>IF(U245&gt;'Costes máximos'!$D$22,'Costes máximos'!$D$22,U245)</f>
        <v>0</v>
      </c>
    </row>
    <row r="246" spans="2:60" outlineLevel="1" x14ac:dyDescent="0.25">
      <c r="B246" s="63"/>
      <c r="C246" s="64"/>
      <c r="D246" s="64"/>
      <c r="E246" s="64"/>
      <c r="F246" s="95">
        <f>IFERROR(INDEX('1. Paquetes y Tareas'!$F$16:$F$84,MATCH(BC246,'1. Paquetes y Tareas'!$E$16:$E$84,0)),0)</f>
        <v>0</v>
      </c>
      <c r="G246" s="50"/>
      <c r="H246" s="96">
        <f>IF($C$48="Investigación industrial",IFERROR(INDEX('3. Gasto Total '!$G$25:$G$43,MATCH(G246,'3. Gasto Total '!$B$25:$B$43,0)),""),IFERROR(INDEX('3. Gasto Total '!$H$25:$H$43,MATCH(G246,'3. Gasto Total '!$B$25:$B$43,0)),))</f>
        <v>0</v>
      </c>
      <c r="I246" s="40"/>
      <c r="J246" s="40"/>
      <c r="K246" s="40"/>
      <c r="L246" s="40"/>
      <c r="M246" s="40"/>
      <c r="N246" s="40"/>
      <c r="O246" s="40"/>
      <c r="P246" s="95">
        <f t="shared" si="51"/>
        <v>0</v>
      </c>
      <c r="Q246" s="43"/>
      <c r="R246" s="43"/>
      <c r="S246" s="43"/>
      <c r="T246" s="44"/>
      <c r="U246" s="44"/>
      <c r="V246" s="97">
        <f t="shared" si="52"/>
        <v>0</v>
      </c>
      <c r="W246" s="97">
        <f t="shared" si="40"/>
        <v>0</v>
      </c>
      <c r="X246" s="97">
        <f t="shared" si="41"/>
        <v>0</v>
      </c>
      <c r="Y246" s="113"/>
      <c r="Z246" s="44"/>
      <c r="AA246" s="53"/>
      <c r="AB246" s="53"/>
      <c r="AC246" s="97">
        <f t="shared" si="42"/>
        <v>0</v>
      </c>
      <c r="AD246" s="113"/>
      <c r="AE246" s="46"/>
      <c r="AF246" s="46"/>
      <c r="AG246" s="46"/>
      <c r="AH246" s="97">
        <f t="shared" si="43"/>
        <v>0</v>
      </c>
      <c r="AI246" s="113"/>
      <c r="AJ246" s="46"/>
      <c r="AK246" s="54"/>
      <c r="AL246" s="53"/>
      <c r="AM246" s="97">
        <f t="shared" si="44"/>
        <v>0</v>
      </c>
      <c r="AN246" s="113"/>
      <c r="AO246" s="46"/>
      <c r="AP246" s="54"/>
      <c r="AQ246" s="53"/>
      <c r="AR246" s="97">
        <f t="shared" si="45"/>
        <v>0</v>
      </c>
      <c r="AS246" s="97">
        <f t="shared" si="46"/>
        <v>0</v>
      </c>
      <c r="AT246" s="97">
        <f t="shared" si="47"/>
        <v>0</v>
      </c>
      <c r="AU246" s="97">
        <f t="shared" si="48"/>
        <v>0</v>
      </c>
      <c r="AV246" s="113"/>
      <c r="AW246" s="46"/>
      <c r="AX246" s="46"/>
      <c r="AY246" s="97">
        <f t="shared" si="49"/>
        <v>0</v>
      </c>
      <c r="BC246" s="56" t="str">
        <f t="shared" si="50"/>
        <v/>
      </c>
      <c r="BD246" s="45">
        <f>IF(Q246&gt;'Costes máximos'!$D$22,'Costes máximos'!$D$22,Q246)</f>
        <v>0</v>
      </c>
      <c r="BE246" s="45">
        <f>IF(R246&gt;'Costes máximos'!$D$22,'Costes máximos'!$D$22,R246)</f>
        <v>0</v>
      </c>
      <c r="BF246" s="45">
        <f>IF(S246&gt;'Costes máximos'!$D$22,'Costes máximos'!$D$22,S246)</f>
        <v>0</v>
      </c>
      <c r="BG246" s="45">
        <f>IF(T246&gt;'Costes máximos'!$D$22,'Costes máximos'!$D$22,T246)</f>
        <v>0</v>
      </c>
      <c r="BH246" s="45">
        <f>IF(U246&gt;'Costes máximos'!$D$22,'Costes máximos'!$D$22,U246)</f>
        <v>0</v>
      </c>
    </row>
    <row r="247" spans="2:60" outlineLevel="1" x14ac:dyDescent="0.25">
      <c r="B247" s="63"/>
      <c r="C247" s="64"/>
      <c r="D247" s="64"/>
      <c r="E247" s="64"/>
      <c r="F247" s="95">
        <f>IFERROR(INDEX('1. Paquetes y Tareas'!$F$16:$F$84,MATCH(BC247,'1. Paquetes y Tareas'!$E$16:$E$84,0)),0)</f>
        <v>0</v>
      </c>
      <c r="G247" s="50"/>
      <c r="H247" s="96">
        <f>IF($C$48="Investigación industrial",IFERROR(INDEX('3. Gasto Total '!$G$25:$G$43,MATCH(G247,'3. Gasto Total '!$B$25:$B$43,0)),""),IFERROR(INDEX('3. Gasto Total '!$H$25:$H$43,MATCH(G247,'3. Gasto Total '!$B$25:$B$43,0)),))</f>
        <v>0</v>
      </c>
      <c r="I247" s="40"/>
      <c r="J247" s="40"/>
      <c r="K247" s="40"/>
      <c r="L247" s="40"/>
      <c r="M247" s="40"/>
      <c r="N247" s="40"/>
      <c r="O247" s="40"/>
      <c r="P247" s="95">
        <f t="shared" si="51"/>
        <v>0</v>
      </c>
      <c r="Q247" s="43"/>
      <c r="R247" s="43"/>
      <c r="S247" s="43"/>
      <c r="T247" s="44"/>
      <c r="U247" s="44"/>
      <c r="V247" s="97">
        <f t="shared" si="52"/>
        <v>0</v>
      </c>
      <c r="W247" s="97">
        <f t="shared" si="40"/>
        <v>0</v>
      </c>
      <c r="X247" s="97">
        <f t="shared" si="41"/>
        <v>0</v>
      </c>
      <c r="Y247" s="113"/>
      <c r="Z247" s="44"/>
      <c r="AA247" s="53"/>
      <c r="AB247" s="53"/>
      <c r="AC247" s="97">
        <f t="shared" si="42"/>
        <v>0</v>
      </c>
      <c r="AD247" s="113"/>
      <c r="AE247" s="46"/>
      <c r="AF247" s="46"/>
      <c r="AG247" s="46"/>
      <c r="AH247" s="97">
        <f t="shared" si="43"/>
        <v>0</v>
      </c>
      <c r="AI247" s="113"/>
      <c r="AJ247" s="46"/>
      <c r="AK247" s="54"/>
      <c r="AL247" s="53"/>
      <c r="AM247" s="97">
        <f t="shared" si="44"/>
        <v>0</v>
      </c>
      <c r="AN247" s="113"/>
      <c r="AO247" s="46"/>
      <c r="AP247" s="54"/>
      <c r="AQ247" s="53"/>
      <c r="AR247" s="97">
        <f t="shared" si="45"/>
        <v>0</v>
      </c>
      <c r="AS247" s="97">
        <f t="shared" si="46"/>
        <v>0</v>
      </c>
      <c r="AT247" s="97">
        <f t="shared" si="47"/>
        <v>0</v>
      </c>
      <c r="AU247" s="97">
        <f t="shared" si="48"/>
        <v>0</v>
      </c>
      <c r="AV247" s="113"/>
      <c r="AW247" s="46"/>
      <c r="AX247" s="46"/>
      <c r="AY247" s="97">
        <f t="shared" si="49"/>
        <v>0</v>
      </c>
      <c r="BC247" s="56" t="str">
        <f t="shared" si="50"/>
        <v/>
      </c>
      <c r="BD247" s="45">
        <f>IF(Q247&gt;'Costes máximos'!$D$22,'Costes máximos'!$D$22,Q247)</f>
        <v>0</v>
      </c>
      <c r="BE247" s="45">
        <f>IF(R247&gt;'Costes máximos'!$D$22,'Costes máximos'!$D$22,R247)</f>
        <v>0</v>
      </c>
      <c r="BF247" s="45">
        <f>IF(S247&gt;'Costes máximos'!$D$22,'Costes máximos'!$D$22,S247)</f>
        <v>0</v>
      </c>
      <c r="BG247" s="45">
        <f>IF(T247&gt;'Costes máximos'!$D$22,'Costes máximos'!$D$22,T247)</f>
        <v>0</v>
      </c>
      <c r="BH247" s="45">
        <f>IF(U247&gt;'Costes máximos'!$D$22,'Costes máximos'!$D$22,U247)</f>
        <v>0</v>
      </c>
    </row>
    <row r="248" spans="2:60" outlineLevel="1" x14ac:dyDescent="0.25">
      <c r="B248" s="63"/>
      <c r="C248" s="64"/>
      <c r="D248" s="64"/>
      <c r="E248" s="64"/>
      <c r="F248" s="95">
        <f>IFERROR(INDEX('1. Paquetes y Tareas'!$F$16:$F$84,MATCH(BC248,'1. Paquetes y Tareas'!$E$16:$E$84,0)),0)</f>
        <v>0</v>
      </c>
      <c r="G248" s="50"/>
      <c r="H248" s="96">
        <f>IF($C$48="Investigación industrial",IFERROR(INDEX('3. Gasto Total '!$G$25:$G$43,MATCH(G248,'3. Gasto Total '!$B$25:$B$43,0)),""),IFERROR(INDEX('3. Gasto Total '!$H$25:$H$43,MATCH(G248,'3. Gasto Total '!$B$25:$B$43,0)),))</f>
        <v>0</v>
      </c>
      <c r="I248" s="40"/>
      <c r="J248" s="40"/>
      <c r="K248" s="40"/>
      <c r="L248" s="40"/>
      <c r="M248" s="40"/>
      <c r="N248" s="40"/>
      <c r="O248" s="40"/>
      <c r="P248" s="95">
        <f t="shared" si="51"/>
        <v>0</v>
      </c>
      <c r="Q248" s="43"/>
      <c r="R248" s="43"/>
      <c r="S248" s="43"/>
      <c r="T248" s="44"/>
      <c r="U248" s="44"/>
      <c r="V248" s="97">
        <f t="shared" si="52"/>
        <v>0</v>
      </c>
      <c r="W248" s="97">
        <f t="shared" si="40"/>
        <v>0</v>
      </c>
      <c r="X248" s="97">
        <f t="shared" si="41"/>
        <v>0</v>
      </c>
      <c r="Y248" s="113"/>
      <c r="Z248" s="44"/>
      <c r="AA248" s="53"/>
      <c r="AB248" s="53"/>
      <c r="AC248" s="97">
        <f t="shared" si="42"/>
        <v>0</v>
      </c>
      <c r="AD248" s="113"/>
      <c r="AE248" s="46"/>
      <c r="AF248" s="46"/>
      <c r="AG248" s="46"/>
      <c r="AH248" s="97">
        <f t="shared" si="43"/>
        <v>0</v>
      </c>
      <c r="AI248" s="113"/>
      <c r="AJ248" s="46"/>
      <c r="AK248" s="54"/>
      <c r="AL248" s="53"/>
      <c r="AM248" s="97">
        <f t="shared" si="44"/>
        <v>0</v>
      </c>
      <c r="AN248" s="113"/>
      <c r="AO248" s="46"/>
      <c r="AP248" s="54"/>
      <c r="AQ248" s="53"/>
      <c r="AR248" s="97">
        <f t="shared" si="45"/>
        <v>0</v>
      </c>
      <c r="AS248" s="97">
        <f t="shared" si="46"/>
        <v>0</v>
      </c>
      <c r="AT248" s="97">
        <f t="shared" si="47"/>
        <v>0</v>
      </c>
      <c r="AU248" s="97">
        <f t="shared" si="48"/>
        <v>0</v>
      </c>
      <c r="AV248" s="113"/>
      <c r="AW248" s="46"/>
      <c r="AX248" s="46"/>
      <c r="AY248" s="97">
        <f t="shared" si="49"/>
        <v>0</v>
      </c>
      <c r="BC248" s="56" t="str">
        <f t="shared" si="50"/>
        <v/>
      </c>
      <c r="BD248" s="45">
        <f>IF(Q248&gt;'Costes máximos'!$D$22,'Costes máximos'!$D$22,Q248)</f>
        <v>0</v>
      </c>
      <c r="BE248" s="45">
        <f>IF(R248&gt;'Costes máximos'!$D$22,'Costes máximos'!$D$22,R248)</f>
        <v>0</v>
      </c>
      <c r="BF248" s="45">
        <f>IF(S248&gt;'Costes máximos'!$D$22,'Costes máximos'!$D$22,S248)</f>
        <v>0</v>
      </c>
      <c r="BG248" s="45">
        <f>IF(T248&gt;'Costes máximos'!$D$22,'Costes máximos'!$D$22,T248)</f>
        <v>0</v>
      </c>
      <c r="BH248" s="45">
        <f>IF(U248&gt;'Costes máximos'!$D$22,'Costes máximos'!$D$22,U248)</f>
        <v>0</v>
      </c>
    </row>
    <row r="249" spans="2:60" outlineLevel="1" x14ac:dyDescent="0.25">
      <c r="B249" s="63"/>
      <c r="C249" s="64"/>
      <c r="D249" s="64"/>
      <c r="E249" s="64"/>
      <c r="F249" s="95">
        <f>IFERROR(INDEX('1. Paquetes y Tareas'!$F$16:$F$84,MATCH(BC249,'1. Paquetes y Tareas'!$E$16:$E$84,0)),0)</f>
        <v>0</v>
      </c>
      <c r="G249" s="50"/>
      <c r="H249" s="96">
        <f>IF($C$48="Investigación industrial",IFERROR(INDEX('3. Gasto Total '!$G$25:$G$43,MATCH(G249,'3. Gasto Total '!$B$25:$B$43,0)),""),IFERROR(INDEX('3. Gasto Total '!$H$25:$H$43,MATCH(G249,'3. Gasto Total '!$B$25:$B$43,0)),))</f>
        <v>0</v>
      </c>
      <c r="I249" s="40"/>
      <c r="J249" s="40"/>
      <c r="K249" s="40"/>
      <c r="L249" s="40"/>
      <c r="M249" s="40"/>
      <c r="N249" s="40"/>
      <c r="O249" s="40"/>
      <c r="P249" s="95">
        <f t="shared" si="51"/>
        <v>0</v>
      </c>
      <c r="Q249" s="43"/>
      <c r="R249" s="43"/>
      <c r="S249" s="43"/>
      <c r="T249" s="44"/>
      <c r="U249" s="44"/>
      <c r="V249" s="97">
        <f t="shared" si="52"/>
        <v>0</v>
      </c>
      <c r="W249" s="97">
        <f t="shared" si="40"/>
        <v>0</v>
      </c>
      <c r="X249" s="97">
        <f t="shared" si="41"/>
        <v>0</v>
      </c>
      <c r="Y249" s="113"/>
      <c r="Z249" s="44"/>
      <c r="AA249" s="53"/>
      <c r="AB249" s="53"/>
      <c r="AC249" s="97">
        <f t="shared" si="42"/>
        <v>0</v>
      </c>
      <c r="AD249" s="113"/>
      <c r="AE249" s="46"/>
      <c r="AF249" s="46"/>
      <c r="AG249" s="46"/>
      <c r="AH249" s="97">
        <f t="shared" si="43"/>
        <v>0</v>
      </c>
      <c r="AI249" s="113"/>
      <c r="AJ249" s="46"/>
      <c r="AK249" s="54"/>
      <c r="AL249" s="53"/>
      <c r="AM249" s="97">
        <f t="shared" si="44"/>
        <v>0</v>
      </c>
      <c r="AN249" s="113"/>
      <c r="AO249" s="46"/>
      <c r="AP249" s="54"/>
      <c r="AQ249" s="53"/>
      <c r="AR249" s="97">
        <f t="shared" si="45"/>
        <v>0</v>
      </c>
      <c r="AS249" s="97">
        <f t="shared" si="46"/>
        <v>0</v>
      </c>
      <c r="AT249" s="97">
        <f t="shared" si="47"/>
        <v>0</v>
      </c>
      <c r="AU249" s="97">
        <f t="shared" si="48"/>
        <v>0</v>
      </c>
      <c r="AV249" s="113"/>
      <c r="AW249" s="46"/>
      <c r="AX249" s="46"/>
      <c r="AY249" s="97">
        <f t="shared" si="49"/>
        <v>0</v>
      </c>
      <c r="BC249" s="56" t="str">
        <f t="shared" si="50"/>
        <v/>
      </c>
      <c r="BD249" s="45">
        <f>IF(Q249&gt;'Costes máximos'!$D$22,'Costes máximos'!$D$22,Q249)</f>
        <v>0</v>
      </c>
      <c r="BE249" s="45">
        <f>IF(R249&gt;'Costes máximos'!$D$22,'Costes máximos'!$D$22,R249)</f>
        <v>0</v>
      </c>
      <c r="BF249" s="45">
        <f>IF(S249&gt;'Costes máximos'!$D$22,'Costes máximos'!$D$22,S249)</f>
        <v>0</v>
      </c>
      <c r="BG249" s="45">
        <f>IF(T249&gt;'Costes máximos'!$D$22,'Costes máximos'!$D$22,T249)</f>
        <v>0</v>
      </c>
      <c r="BH249" s="45">
        <f>IF(U249&gt;'Costes máximos'!$D$22,'Costes máximos'!$D$22,U249)</f>
        <v>0</v>
      </c>
    </row>
    <row r="250" spans="2:60" outlineLevel="1" x14ac:dyDescent="0.25">
      <c r="B250" s="63"/>
      <c r="C250" s="64"/>
      <c r="D250" s="64"/>
      <c r="E250" s="64"/>
      <c r="F250" s="95">
        <f>IFERROR(INDEX('1. Paquetes y Tareas'!$F$16:$F$84,MATCH(BC250,'1. Paquetes y Tareas'!$E$16:$E$84,0)),0)</f>
        <v>0</v>
      </c>
      <c r="G250" s="50"/>
      <c r="H250" s="96">
        <f>IF($C$48="Investigación industrial",IFERROR(INDEX('3. Gasto Total '!$G$25:$G$43,MATCH(G250,'3. Gasto Total '!$B$25:$B$43,0)),""),IFERROR(INDEX('3. Gasto Total '!$H$25:$H$43,MATCH(G250,'3. Gasto Total '!$B$25:$B$43,0)),))</f>
        <v>0</v>
      </c>
      <c r="I250" s="40"/>
      <c r="J250" s="40"/>
      <c r="K250" s="40"/>
      <c r="L250" s="40"/>
      <c r="M250" s="40"/>
      <c r="N250" s="40"/>
      <c r="O250" s="40"/>
      <c r="P250" s="95">
        <f t="shared" si="51"/>
        <v>0</v>
      </c>
      <c r="Q250" s="43"/>
      <c r="R250" s="43"/>
      <c r="S250" s="43"/>
      <c r="T250" s="44"/>
      <c r="U250" s="44"/>
      <c r="V250" s="97">
        <f t="shared" si="52"/>
        <v>0</v>
      </c>
      <c r="W250" s="97">
        <f t="shared" si="40"/>
        <v>0</v>
      </c>
      <c r="X250" s="97">
        <f t="shared" si="41"/>
        <v>0</v>
      </c>
      <c r="Y250" s="113"/>
      <c r="Z250" s="44"/>
      <c r="AA250" s="53"/>
      <c r="AB250" s="53"/>
      <c r="AC250" s="97">
        <f t="shared" si="42"/>
        <v>0</v>
      </c>
      <c r="AD250" s="113"/>
      <c r="AE250" s="46"/>
      <c r="AF250" s="46"/>
      <c r="AG250" s="46"/>
      <c r="AH250" s="97">
        <f t="shared" si="43"/>
        <v>0</v>
      </c>
      <c r="AI250" s="113"/>
      <c r="AJ250" s="46"/>
      <c r="AK250" s="54"/>
      <c r="AL250" s="53"/>
      <c r="AM250" s="97">
        <f t="shared" si="44"/>
        <v>0</v>
      </c>
      <c r="AN250" s="113"/>
      <c r="AO250" s="46"/>
      <c r="AP250" s="54"/>
      <c r="AQ250" s="53"/>
      <c r="AR250" s="97">
        <f t="shared" si="45"/>
        <v>0</v>
      </c>
      <c r="AS250" s="97">
        <f t="shared" si="46"/>
        <v>0</v>
      </c>
      <c r="AT250" s="97">
        <f t="shared" si="47"/>
        <v>0</v>
      </c>
      <c r="AU250" s="97">
        <f t="shared" si="48"/>
        <v>0</v>
      </c>
      <c r="AV250" s="113"/>
      <c r="AW250" s="46"/>
      <c r="AX250" s="46"/>
      <c r="AY250" s="97">
        <f t="shared" si="49"/>
        <v>0</v>
      </c>
      <c r="BC250" s="56" t="str">
        <f t="shared" si="50"/>
        <v/>
      </c>
      <c r="BD250" s="45">
        <f>IF(Q250&gt;'Costes máximos'!$D$22,'Costes máximos'!$D$22,Q250)</f>
        <v>0</v>
      </c>
      <c r="BE250" s="45">
        <f>IF(R250&gt;'Costes máximos'!$D$22,'Costes máximos'!$D$22,R250)</f>
        <v>0</v>
      </c>
      <c r="BF250" s="45">
        <f>IF(S250&gt;'Costes máximos'!$D$22,'Costes máximos'!$D$22,S250)</f>
        <v>0</v>
      </c>
      <c r="BG250" s="45">
        <f>IF(T250&gt;'Costes máximos'!$D$22,'Costes máximos'!$D$22,T250)</f>
        <v>0</v>
      </c>
      <c r="BH250" s="45">
        <f>IF(U250&gt;'Costes máximos'!$D$22,'Costes máximos'!$D$22,U250)</f>
        <v>0</v>
      </c>
    </row>
    <row r="251" spans="2:60" outlineLevel="1" x14ac:dyDescent="0.25">
      <c r="B251" s="63"/>
      <c r="C251" s="64"/>
      <c r="D251" s="64"/>
      <c r="E251" s="64"/>
      <c r="F251" s="95">
        <f>IFERROR(INDEX('1. Paquetes y Tareas'!$F$16:$F$84,MATCH(BC251,'1. Paquetes y Tareas'!$E$16:$E$84,0)),0)</f>
        <v>0</v>
      </c>
      <c r="G251" s="50"/>
      <c r="H251" s="96">
        <f>IF($C$48="Investigación industrial",IFERROR(INDEX('3. Gasto Total '!$G$25:$G$43,MATCH(G251,'3. Gasto Total '!$B$25:$B$43,0)),""),IFERROR(INDEX('3. Gasto Total '!$H$25:$H$43,MATCH(G251,'3. Gasto Total '!$B$25:$B$43,0)),))</f>
        <v>0</v>
      </c>
      <c r="I251" s="40"/>
      <c r="J251" s="40"/>
      <c r="K251" s="40"/>
      <c r="L251" s="40"/>
      <c r="M251" s="40"/>
      <c r="N251" s="40"/>
      <c r="O251" s="40"/>
      <c r="P251" s="95">
        <f t="shared" si="51"/>
        <v>0</v>
      </c>
      <c r="Q251" s="43"/>
      <c r="R251" s="43"/>
      <c r="S251" s="43"/>
      <c r="T251" s="44"/>
      <c r="U251" s="44"/>
      <c r="V251" s="97">
        <f t="shared" si="52"/>
        <v>0</v>
      </c>
      <c r="W251" s="97">
        <f t="shared" si="40"/>
        <v>0</v>
      </c>
      <c r="X251" s="97">
        <f t="shared" si="41"/>
        <v>0</v>
      </c>
      <c r="Y251" s="113"/>
      <c r="Z251" s="44"/>
      <c r="AA251" s="53"/>
      <c r="AB251" s="53"/>
      <c r="AC251" s="97">
        <f t="shared" si="42"/>
        <v>0</v>
      </c>
      <c r="AD251" s="113"/>
      <c r="AE251" s="46"/>
      <c r="AF251" s="46"/>
      <c r="AG251" s="46"/>
      <c r="AH251" s="97">
        <f t="shared" si="43"/>
        <v>0</v>
      </c>
      <c r="AI251" s="113"/>
      <c r="AJ251" s="46"/>
      <c r="AK251" s="54"/>
      <c r="AL251" s="53"/>
      <c r="AM251" s="97">
        <f t="shared" si="44"/>
        <v>0</v>
      </c>
      <c r="AN251" s="113"/>
      <c r="AO251" s="46"/>
      <c r="AP251" s="54"/>
      <c r="AQ251" s="53"/>
      <c r="AR251" s="97">
        <f t="shared" si="45"/>
        <v>0</v>
      </c>
      <c r="AS251" s="97">
        <f t="shared" si="46"/>
        <v>0</v>
      </c>
      <c r="AT251" s="97">
        <f t="shared" si="47"/>
        <v>0</v>
      </c>
      <c r="AU251" s="97">
        <f t="shared" si="48"/>
        <v>0</v>
      </c>
      <c r="AV251" s="113"/>
      <c r="AW251" s="46"/>
      <c r="AX251" s="46"/>
      <c r="AY251" s="97">
        <f t="shared" si="49"/>
        <v>0</v>
      </c>
      <c r="BC251" s="56" t="str">
        <f t="shared" si="50"/>
        <v/>
      </c>
      <c r="BD251" s="45">
        <f>IF(Q251&gt;'Costes máximos'!$D$22,'Costes máximos'!$D$22,Q251)</f>
        <v>0</v>
      </c>
      <c r="BE251" s="45">
        <f>IF(R251&gt;'Costes máximos'!$D$22,'Costes máximos'!$D$22,R251)</f>
        <v>0</v>
      </c>
      <c r="BF251" s="45">
        <f>IF(S251&gt;'Costes máximos'!$D$22,'Costes máximos'!$D$22,S251)</f>
        <v>0</v>
      </c>
      <c r="BG251" s="45">
        <f>IF(T251&gt;'Costes máximos'!$D$22,'Costes máximos'!$D$22,T251)</f>
        <v>0</v>
      </c>
      <c r="BH251" s="45">
        <f>IF(U251&gt;'Costes máximos'!$D$22,'Costes máximos'!$D$22,U251)</f>
        <v>0</v>
      </c>
    </row>
    <row r="252" spans="2:60" outlineLevel="1" x14ac:dyDescent="0.25">
      <c r="B252" s="63"/>
      <c r="C252" s="64"/>
      <c r="D252" s="64"/>
      <c r="E252" s="64"/>
      <c r="F252" s="95">
        <f>IFERROR(INDEX('1. Paquetes y Tareas'!$F$16:$F$84,MATCH(BC252,'1. Paquetes y Tareas'!$E$16:$E$84,0)),0)</f>
        <v>0</v>
      </c>
      <c r="G252" s="50"/>
      <c r="H252" s="96">
        <f>IF($C$48="Investigación industrial",IFERROR(INDEX('3. Gasto Total '!$G$25:$G$43,MATCH(G252,'3. Gasto Total '!$B$25:$B$43,0)),""),IFERROR(INDEX('3. Gasto Total '!$H$25:$H$43,MATCH(G252,'3. Gasto Total '!$B$25:$B$43,0)),))</f>
        <v>0</v>
      </c>
      <c r="I252" s="40"/>
      <c r="J252" s="40"/>
      <c r="K252" s="40"/>
      <c r="L252" s="40"/>
      <c r="M252" s="40"/>
      <c r="N252" s="40"/>
      <c r="O252" s="40"/>
      <c r="P252" s="95">
        <f t="shared" si="51"/>
        <v>0</v>
      </c>
      <c r="Q252" s="43"/>
      <c r="R252" s="43"/>
      <c r="S252" s="43"/>
      <c r="T252" s="44"/>
      <c r="U252" s="44"/>
      <c r="V252" s="97">
        <f t="shared" si="52"/>
        <v>0</v>
      </c>
      <c r="W252" s="97">
        <f t="shared" si="40"/>
        <v>0</v>
      </c>
      <c r="X252" s="97">
        <f t="shared" si="41"/>
        <v>0</v>
      </c>
      <c r="Y252" s="113"/>
      <c r="Z252" s="44"/>
      <c r="AA252" s="53"/>
      <c r="AB252" s="53"/>
      <c r="AC252" s="97">
        <f t="shared" si="42"/>
        <v>0</v>
      </c>
      <c r="AD252" s="113"/>
      <c r="AE252" s="46"/>
      <c r="AF252" s="46"/>
      <c r="AG252" s="46"/>
      <c r="AH252" s="97">
        <f t="shared" si="43"/>
        <v>0</v>
      </c>
      <c r="AI252" s="113"/>
      <c r="AJ252" s="46"/>
      <c r="AK252" s="54"/>
      <c r="AL252" s="53"/>
      <c r="AM252" s="97">
        <f t="shared" si="44"/>
        <v>0</v>
      </c>
      <c r="AN252" s="113"/>
      <c r="AO252" s="46"/>
      <c r="AP252" s="54"/>
      <c r="AQ252" s="53"/>
      <c r="AR252" s="97">
        <f t="shared" si="45"/>
        <v>0</v>
      </c>
      <c r="AS252" s="97">
        <f t="shared" si="46"/>
        <v>0</v>
      </c>
      <c r="AT252" s="97">
        <f t="shared" si="47"/>
        <v>0</v>
      </c>
      <c r="AU252" s="97">
        <f t="shared" si="48"/>
        <v>0</v>
      </c>
      <c r="AV252" s="113"/>
      <c r="AW252" s="46"/>
      <c r="AX252" s="46"/>
      <c r="AY252" s="97">
        <f t="shared" si="49"/>
        <v>0</v>
      </c>
      <c r="BC252" s="56" t="str">
        <f t="shared" si="50"/>
        <v/>
      </c>
      <c r="BD252" s="45">
        <f>IF(Q252&gt;'Costes máximos'!$D$22,'Costes máximos'!$D$22,Q252)</f>
        <v>0</v>
      </c>
      <c r="BE252" s="45">
        <f>IF(R252&gt;'Costes máximos'!$D$22,'Costes máximos'!$D$22,R252)</f>
        <v>0</v>
      </c>
      <c r="BF252" s="45">
        <f>IF(S252&gt;'Costes máximos'!$D$22,'Costes máximos'!$D$22,S252)</f>
        <v>0</v>
      </c>
      <c r="BG252" s="45">
        <f>IF(T252&gt;'Costes máximos'!$D$22,'Costes máximos'!$D$22,T252)</f>
        <v>0</v>
      </c>
      <c r="BH252" s="45">
        <f>IF(U252&gt;'Costes máximos'!$D$22,'Costes máximos'!$D$22,U252)</f>
        <v>0</v>
      </c>
    </row>
    <row r="253" spans="2:60" outlineLevel="1" x14ac:dyDescent="0.25">
      <c r="B253" s="63"/>
      <c r="C253" s="64"/>
      <c r="D253" s="64"/>
      <c r="E253" s="64"/>
      <c r="F253" s="95">
        <f>IFERROR(INDEX('1. Paquetes y Tareas'!$F$16:$F$84,MATCH(BC253,'1. Paquetes y Tareas'!$E$16:$E$84,0)),0)</f>
        <v>0</v>
      </c>
      <c r="G253" s="50"/>
      <c r="H253" s="96">
        <f>IF($C$48="Investigación industrial",IFERROR(INDEX('3. Gasto Total '!$G$25:$G$43,MATCH(G253,'3. Gasto Total '!$B$25:$B$43,0)),""),IFERROR(INDEX('3. Gasto Total '!$H$25:$H$43,MATCH(G253,'3. Gasto Total '!$B$25:$B$43,0)),))</f>
        <v>0</v>
      </c>
      <c r="I253" s="40"/>
      <c r="J253" s="40"/>
      <c r="K253" s="40"/>
      <c r="L253" s="40"/>
      <c r="M253" s="40"/>
      <c r="N253" s="40"/>
      <c r="O253" s="40"/>
      <c r="P253" s="95">
        <f t="shared" si="51"/>
        <v>0</v>
      </c>
      <c r="Q253" s="43"/>
      <c r="R253" s="43"/>
      <c r="S253" s="43"/>
      <c r="T253" s="44"/>
      <c r="U253" s="44"/>
      <c r="V253" s="97">
        <f t="shared" si="52"/>
        <v>0</v>
      </c>
      <c r="W253" s="97">
        <f t="shared" si="40"/>
        <v>0</v>
      </c>
      <c r="X253" s="97">
        <f t="shared" si="41"/>
        <v>0</v>
      </c>
      <c r="Y253" s="113"/>
      <c r="Z253" s="44"/>
      <c r="AA253" s="53"/>
      <c r="AB253" s="53"/>
      <c r="AC253" s="97">
        <f t="shared" si="42"/>
        <v>0</v>
      </c>
      <c r="AD253" s="113"/>
      <c r="AE253" s="46"/>
      <c r="AF253" s="46"/>
      <c r="AG253" s="46"/>
      <c r="AH253" s="97">
        <f t="shared" si="43"/>
        <v>0</v>
      </c>
      <c r="AI253" s="113"/>
      <c r="AJ253" s="46"/>
      <c r="AK253" s="54"/>
      <c r="AL253" s="53"/>
      <c r="AM253" s="97">
        <f t="shared" si="44"/>
        <v>0</v>
      </c>
      <c r="AN253" s="113"/>
      <c r="AO253" s="46"/>
      <c r="AP253" s="54"/>
      <c r="AQ253" s="53"/>
      <c r="AR253" s="97">
        <f t="shared" si="45"/>
        <v>0</v>
      </c>
      <c r="AS253" s="97">
        <f t="shared" si="46"/>
        <v>0</v>
      </c>
      <c r="AT253" s="97">
        <f t="shared" si="47"/>
        <v>0</v>
      </c>
      <c r="AU253" s="97">
        <f t="shared" si="48"/>
        <v>0</v>
      </c>
      <c r="AV253" s="113"/>
      <c r="AW253" s="46"/>
      <c r="AX253" s="46"/>
      <c r="AY253" s="97">
        <f t="shared" si="49"/>
        <v>0</v>
      </c>
      <c r="BC253" s="56" t="str">
        <f t="shared" si="50"/>
        <v/>
      </c>
      <c r="BD253" s="45">
        <f>IF(Q253&gt;'Costes máximos'!$D$22,'Costes máximos'!$D$22,Q253)</f>
        <v>0</v>
      </c>
      <c r="BE253" s="45">
        <f>IF(R253&gt;'Costes máximos'!$D$22,'Costes máximos'!$D$22,R253)</f>
        <v>0</v>
      </c>
      <c r="BF253" s="45">
        <f>IF(S253&gt;'Costes máximos'!$D$22,'Costes máximos'!$D$22,S253)</f>
        <v>0</v>
      </c>
      <c r="BG253" s="45">
        <f>IF(T253&gt;'Costes máximos'!$D$22,'Costes máximos'!$D$22,T253)</f>
        <v>0</v>
      </c>
      <c r="BH253" s="45">
        <f>IF(U253&gt;'Costes máximos'!$D$22,'Costes máximos'!$D$22,U253)</f>
        <v>0</v>
      </c>
    </row>
    <row r="254" spans="2:60" outlineLevel="1" x14ac:dyDescent="0.25">
      <c r="B254" s="63"/>
      <c r="C254" s="64"/>
      <c r="D254" s="64"/>
      <c r="E254" s="64"/>
      <c r="F254" s="95">
        <f>IFERROR(INDEX('1. Paquetes y Tareas'!$F$16:$F$84,MATCH(BC254,'1. Paquetes y Tareas'!$E$16:$E$84,0)),0)</f>
        <v>0</v>
      </c>
      <c r="G254" s="50"/>
      <c r="H254" s="96">
        <f>IF($C$48="Investigación industrial",IFERROR(INDEX('3. Gasto Total '!$G$25:$G$43,MATCH(G254,'3. Gasto Total '!$B$25:$B$43,0)),""),IFERROR(INDEX('3. Gasto Total '!$H$25:$H$43,MATCH(G254,'3. Gasto Total '!$B$25:$B$43,0)),))</f>
        <v>0</v>
      </c>
      <c r="I254" s="40"/>
      <c r="J254" s="40"/>
      <c r="K254" s="40"/>
      <c r="L254" s="40"/>
      <c r="M254" s="40"/>
      <c r="N254" s="40"/>
      <c r="O254" s="40"/>
      <c r="P254" s="95">
        <f t="shared" si="51"/>
        <v>0</v>
      </c>
      <c r="Q254" s="43"/>
      <c r="R254" s="43"/>
      <c r="S254" s="43"/>
      <c r="T254" s="44"/>
      <c r="U254" s="44"/>
      <c r="V254" s="97">
        <f t="shared" si="52"/>
        <v>0</v>
      </c>
      <c r="W254" s="97">
        <f t="shared" si="40"/>
        <v>0</v>
      </c>
      <c r="X254" s="97">
        <f t="shared" si="41"/>
        <v>0</v>
      </c>
      <c r="Y254" s="113"/>
      <c r="Z254" s="44"/>
      <c r="AA254" s="53"/>
      <c r="AB254" s="53"/>
      <c r="AC254" s="97">
        <f t="shared" si="42"/>
        <v>0</v>
      </c>
      <c r="AD254" s="113"/>
      <c r="AE254" s="46"/>
      <c r="AF254" s="46"/>
      <c r="AG254" s="46"/>
      <c r="AH254" s="97">
        <f t="shared" si="43"/>
        <v>0</v>
      </c>
      <c r="AI254" s="113"/>
      <c r="AJ254" s="46"/>
      <c r="AK254" s="54"/>
      <c r="AL254" s="53"/>
      <c r="AM254" s="97">
        <f t="shared" si="44"/>
        <v>0</v>
      </c>
      <c r="AN254" s="113"/>
      <c r="AO254" s="46"/>
      <c r="AP254" s="54"/>
      <c r="AQ254" s="53"/>
      <c r="AR254" s="97">
        <f t="shared" si="45"/>
        <v>0</v>
      </c>
      <c r="AS254" s="97">
        <f t="shared" si="46"/>
        <v>0</v>
      </c>
      <c r="AT254" s="97">
        <f t="shared" si="47"/>
        <v>0</v>
      </c>
      <c r="AU254" s="97">
        <f t="shared" si="48"/>
        <v>0</v>
      </c>
      <c r="AV254" s="113"/>
      <c r="AW254" s="46"/>
      <c r="AX254" s="46"/>
      <c r="AY254" s="97">
        <f t="shared" si="49"/>
        <v>0</v>
      </c>
      <c r="BC254" s="56" t="str">
        <f t="shared" si="50"/>
        <v/>
      </c>
      <c r="BD254" s="45">
        <f>IF(Q254&gt;'Costes máximos'!$D$22,'Costes máximos'!$D$22,Q254)</f>
        <v>0</v>
      </c>
      <c r="BE254" s="45">
        <f>IF(R254&gt;'Costes máximos'!$D$22,'Costes máximos'!$D$22,R254)</f>
        <v>0</v>
      </c>
      <c r="BF254" s="45">
        <f>IF(S254&gt;'Costes máximos'!$D$22,'Costes máximos'!$D$22,S254)</f>
        <v>0</v>
      </c>
      <c r="BG254" s="45">
        <f>IF(T254&gt;'Costes máximos'!$D$22,'Costes máximos'!$D$22,T254)</f>
        <v>0</v>
      </c>
      <c r="BH254" s="45">
        <f>IF(U254&gt;'Costes máximos'!$D$22,'Costes máximos'!$D$22,U254)</f>
        <v>0</v>
      </c>
    </row>
    <row r="255" spans="2:60" outlineLevel="1" x14ac:dyDescent="0.25">
      <c r="B255" s="63"/>
      <c r="C255" s="64"/>
      <c r="D255" s="64"/>
      <c r="E255" s="64"/>
      <c r="F255" s="95">
        <f>IFERROR(INDEX('1. Paquetes y Tareas'!$F$16:$F$84,MATCH(BC255,'1. Paquetes y Tareas'!$E$16:$E$84,0)),0)</f>
        <v>0</v>
      </c>
      <c r="G255" s="50"/>
      <c r="H255" s="96">
        <f>IF($C$48="Investigación industrial",IFERROR(INDEX('3. Gasto Total '!$G$25:$G$43,MATCH(G255,'3. Gasto Total '!$B$25:$B$43,0)),""),IFERROR(INDEX('3. Gasto Total '!$H$25:$H$43,MATCH(G255,'3. Gasto Total '!$B$25:$B$43,0)),))</f>
        <v>0</v>
      </c>
      <c r="I255" s="40"/>
      <c r="J255" s="40"/>
      <c r="K255" s="40"/>
      <c r="L255" s="40"/>
      <c r="M255" s="40"/>
      <c r="N255" s="40"/>
      <c r="O255" s="40"/>
      <c r="P255" s="95">
        <f t="shared" si="51"/>
        <v>0</v>
      </c>
      <c r="Q255" s="43"/>
      <c r="R255" s="43"/>
      <c r="S255" s="43"/>
      <c r="T255" s="44"/>
      <c r="U255" s="44"/>
      <c r="V255" s="97">
        <f t="shared" si="52"/>
        <v>0</v>
      </c>
      <c r="W255" s="97">
        <f t="shared" si="40"/>
        <v>0</v>
      </c>
      <c r="X255" s="97">
        <f t="shared" si="41"/>
        <v>0</v>
      </c>
      <c r="Y255" s="113"/>
      <c r="Z255" s="44"/>
      <c r="AA255" s="53"/>
      <c r="AB255" s="53"/>
      <c r="AC255" s="97">
        <f t="shared" si="42"/>
        <v>0</v>
      </c>
      <c r="AD255" s="113"/>
      <c r="AE255" s="46"/>
      <c r="AF255" s="46"/>
      <c r="AG255" s="46"/>
      <c r="AH255" s="97">
        <f t="shared" si="43"/>
        <v>0</v>
      </c>
      <c r="AI255" s="113"/>
      <c r="AJ255" s="46"/>
      <c r="AK255" s="54"/>
      <c r="AL255" s="53"/>
      <c r="AM255" s="97">
        <f t="shared" si="44"/>
        <v>0</v>
      </c>
      <c r="AN255" s="113"/>
      <c r="AO255" s="46"/>
      <c r="AP255" s="54"/>
      <c r="AQ255" s="53"/>
      <c r="AR255" s="97">
        <f t="shared" si="45"/>
        <v>0</v>
      </c>
      <c r="AS255" s="97">
        <f t="shared" si="46"/>
        <v>0</v>
      </c>
      <c r="AT255" s="97">
        <f t="shared" si="47"/>
        <v>0</v>
      </c>
      <c r="AU255" s="97">
        <f t="shared" si="48"/>
        <v>0</v>
      </c>
      <c r="AV255" s="113"/>
      <c r="AW255" s="46"/>
      <c r="AX255" s="46"/>
      <c r="AY255" s="97">
        <f t="shared" si="49"/>
        <v>0</v>
      </c>
      <c r="BC255" s="56" t="str">
        <f t="shared" si="50"/>
        <v/>
      </c>
      <c r="BD255" s="45">
        <f>IF(Q255&gt;'Costes máximos'!$D$22,'Costes máximos'!$D$22,Q255)</f>
        <v>0</v>
      </c>
      <c r="BE255" s="45">
        <f>IF(R255&gt;'Costes máximos'!$D$22,'Costes máximos'!$D$22,R255)</f>
        <v>0</v>
      </c>
      <c r="BF255" s="45">
        <f>IF(S255&gt;'Costes máximos'!$D$22,'Costes máximos'!$D$22,S255)</f>
        <v>0</v>
      </c>
      <c r="BG255" s="45">
        <f>IF(T255&gt;'Costes máximos'!$D$22,'Costes máximos'!$D$22,T255)</f>
        <v>0</v>
      </c>
      <c r="BH255" s="45">
        <f>IF(U255&gt;'Costes máximos'!$D$22,'Costes máximos'!$D$22,U255)</f>
        <v>0</v>
      </c>
    </row>
    <row r="256" spans="2:60" outlineLevel="1" x14ac:dyDescent="0.25">
      <c r="B256" s="63"/>
      <c r="C256" s="64"/>
      <c r="D256" s="64"/>
      <c r="E256" s="64"/>
      <c r="F256" s="95">
        <f>IFERROR(INDEX('1. Paquetes y Tareas'!$F$16:$F$84,MATCH(BC256,'1. Paquetes y Tareas'!$E$16:$E$84,0)),0)</f>
        <v>0</v>
      </c>
      <c r="G256" s="50"/>
      <c r="H256" s="96">
        <f>IF($C$48="Investigación industrial",IFERROR(INDEX('3. Gasto Total '!$G$25:$G$43,MATCH(G256,'3. Gasto Total '!$B$25:$B$43,0)),""),IFERROR(INDEX('3. Gasto Total '!$H$25:$H$43,MATCH(G256,'3. Gasto Total '!$B$25:$B$43,0)),))</f>
        <v>0</v>
      </c>
      <c r="I256" s="40"/>
      <c r="J256" s="40"/>
      <c r="K256" s="40"/>
      <c r="L256" s="40"/>
      <c r="M256" s="40"/>
      <c r="N256" s="40"/>
      <c r="O256" s="40"/>
      <c r="P256" s="95">
        <f t="shared" si="51"/>
        <v>0</v>
      </c>
      <c r="Q256" s="43"/>
      <c r="R256" s="43"/>
      <c r="S256" s="43"/>
      <c r="T256" s="44"/>
      <c r="U256" s="44"/>
      <c r="V256" s="97">
        <f t="shared" si="52"/>
        <v>0</v>
      </c>
      <c r="W256" s="97">
        <f t="shared" si="40"/>
        <v>0</v>
      </c>
      <c r="X256" s="97">
        <f t="shared" si="41"/>
        <v>0</v>
      </c>
      <c r="Y256" s="113"/>
      <c r="Z256" s="44"/>
      <c r="AA256" s="53"/>
      <c r="AB256" s="53"/>
      <c r="AC256" s="97">
        <f t="shared" si="42"/>
        <v>0</v>
      </c>
      <c r="AD256" s="113"/>
      <c r="AE256" s="46"/>
      <c r="AF256" s="46"/>
      <c r="AG256" s="46"/>
      <c r="AH256" s="97">
        <f t="shared" si="43"/>
        <v>0</v>
      </c>
      <c r="AI256" s="113"/>
      <c r="AJ256" s="46"/>
      <c r="AK256" s="54"/>
      <c r="AL256" s="53"/>
      <c r="AM256" s="97">
        <f t="shared" si="44"/>
        <v>0</v>
      </c>
      <c r="AN256" s="113"/>
      <c r="AO256" s="46"/>
      <c r="AP256" s="54"/>
      <c r="AQ256" s="53"/>
      <c r="AR256" s="97">
        <f t="shared" si="45"/>
        <v>0</v>
      </c>
      <c r="AS256" s="97">
        <f t="shared" si="46"/>
        <v>0</v>
      </c>
      <c r="AT256" s="97">
        <f t="shared" si="47"/>
        <v>0</v>
      </c>
      <c r="AU256" s="97">
        <f t="shared" si="48"/>
        <v>0</v>
      </c>
      <c r="AV256" s="113"/>
      <c r="AW256" s="46"/>
      <c r="AX256" s="46"/>
      <c r="AY256" s="97">
        <f t="shared" si="49"/>
        <v>0</v>
      </c>
      <c r="BC256" s="56" t="str">
        <f t="shared" si="50"/>
        <v/>
      </c>
      <c r="BD256" s="45">
        <f>IF(Q256&gt;'Costes máximos'!$D$22,'Costes máximos'!$D$22,Q256)</f>
        <v>0</v>
      </c>
      <c r="BE256" s="45">
        <f>IF(R256&gt;'Costes máximos'!$D$22,'Costes máximos'!$D$22,R256)</f>
        <v>0</v>
      </c>
      <c r="BF256" s="45">
        <f>IF(S256&gt;'Costes máximos'!$D$22,'Costes máximos'!$D$22,S256)</f>
        <v>0</v>
      </c>
      <c r="BG256" s="45">
        <f>IF(T256&gt;'Costes máximos'!$D$22,'Costes máximos'!$D$22,T256)</f>
        <v>0</v>
      </c>
      <c r="BH256" s="45">
        <f>IF(U256&gt;'Costes máximos'!$D$22,'Costes máximos'!$D$22,U256)</f>
        <v>0</v>
      </c>
    </row>
    <row r="257" spans="2:60" outlineLevel="1" x14ac:dyDescent="0.25">
      <c r="B257" s="63"/>
      <c r="C257" s="64"/>
      <c r="D257" s="64"/>
      <c r="E257" s="64"/>
      <c r="F257" s="95">
        <f>IFERROR(INDEX('1. Paquetes y Tareas'!$F$16:$F$84,MATCH(BC257,'1. Paquetes y Tareas'!$E$16:$E$84,0)),0)</f>
        <v>0</v>
      </c>
      <c r="G257" s="50"/>
      <c r="H257" s="96">
        <f>IF($C$48="Investigación industrial",IFERROR(INDEX('3. Gasto Total '!$G$25:$G$43,MATCH(G257,'3. Gasto Total '!$B$25:$B$43,0)),""),IFERROR(INDEX('3. Gasto Total '!$H$25:$H$43,MATCH(G257,'3. Gasto Total '!$B$25:$B$43,0)),))</f>
        <v>0</v>
      </c>
      <c r="I257" s="40"/>
      <c r="J257" s="40"/>
      <c r="K257" s="40"/>
      <c r="L257" s="40"/>
      <c r="M257" s="40"/>
      <c r="N257" s="40"/>
      <c r="O257" s="40"/>
      <c r="P257" s="95">
        <f t="shared" si="51"/>
        <v>0</v>
      </c>
      <c r="Q257" s="43"/>
      <c r="R257" s="43"/>
      <c r="S257" s="43"/>
      <c r="T257" s="44"/>
      <c r="U257" s="44"/>
      <c r="V257" s="97">
        <f t="shared" si="52"/>
        <v>0</v>
      </c>
      <c r="W257" s="97">
        <f t="shared" si="40"/>
        <v>0</v>
      </c>
      <c r="X257" s="97">
        <f t="shared" si="41"/>
        <v>0</v>
      </c>
      <c r="Y257" s="113"/>
      <c r="Z257" s="44"/>
      <c r="AA257" s="53"/>
      <c r="AB257" s="53"/>
      <c r="AC257" s="97">
        <f t="shared" si="42"/>
        <v>0</v>
      </c>
      <c r="AD257" s="113"/>
      <c r="AE257" s="46"/>
      <c r="AF257" s="46"/>
      <c r="AG257" s="46"/>
      <c r="AH257" s="97">
        <f t="shared" si="43"/>
        <v>0</v>
      </c>
      <c r="AI257" s="113"/>
      <c r="AJ257" s="46"/>
      <c r="AK257" s="54"/>
      <c r="AL257" s="53"/>
      <c r="AM257" s="97">
        <f t="shared" si="44"/>
        <v>0</v>
      </c>
      <c r="AN257" s="113"/>
      <c r="AO257" s="46"/>
      <c r="AP257" s="54"/>
      <c r="AQ257" s="53"/>
      <c r="AR257" s="97">
        <f t="shared" si="45"/>
        <v>0</v>
      </c>
      <c r="AS257" s="97">
        <f t="shared" si="46"/>
        <v>0</v>
      </c>
      <c r="AT257" s="97">
        <f t="shared" si="47"/>
        <v>0</v>
      </c>
      <c r="AU257" s="97">
        <f t="shared" si="48"/>
        <v>0</v>
      </c>
      <c r="AV257" s="113"/>
      <c r="AW257" s="46"/>
      <c r="AX257" s="46"/>
      <c r="AY257" s="97">
        <f t="shared" si="49"/>
        <v>0</v>
      </c>
      <c r="BC257" s="56" t="str">
        <f t="shared" si="50"/>
        <v/>
      </c>
      <c r="BD257" s="45">
        <f>IF(Q257&gt;'Costes máximos'!$D$22,'Costes máximos'!$D$22,Q257)</f>
        <v>0</v>
      </c>
      <c r="BE257" s="45">
        <f>IF(R257&gt;'Costes máximos'!$D$22,'Costes máximos'!$D$22,R257)</f>
        <v>0</v>
      </c>
      <c r="BF257" s="45">
        <f>IF(S257&gt;'Costes máximos'!$D$22,'Costes máximos'!$D$22,S257)</f>
        <v>0</v>
      </c>
      <c r="BG257" s="45">
        <f>IF(T257&gt;'Costes máximos'!$D$22,'Costes máximos'!$D$22,T257)</f>
        <v>0</v>
      </c>
      <c r="BH257" s="45">
        <f>IF(U257&gt;'Costes máximos'!$D$22,'Costes máximos'!$D$22,U257)</f>
        <v>0</v>
      </c>
    </row>
    <row r="258" spans="2:60" outlineLevel="1" x14ac:dyDescent="0.25">
      <c r="B258" s="63"/>
      <c r="C258" s="64"/>
      <c r="D258" s="64"/>
      <c r="E258" s="64"/>
      <c r="F258" s="95">
        <f>IFERROR(INDEX('1. Paquetes y Tareas'!$F$16:$F$84,MATCH(BC258,'1. Paquetes y Tareas'!$E$16:$E$84,0)),0)</f>
        <v>0</v>
      </c>
      <c r="G258" s="50"/>
      <c r="H258" s="96">
        <f>IF($C$48="Investigación industrial",IFERROR(INDEX('3. Gasto Total '!$G$25:$G$43,MATCH(G258,'3. Gasto Total '!$B$25:$B$43,0)),""),IFERROR(INDEX('3. Gasto Total '!$H$25:$H$43,MATCH(G258,'3. Gasto Total '!$B$25:$B$43,0)),))</f>
        <v>0</v>
      </c>
      <c r="I258" s="40"/>
      <c r="J258" s="40"/>
      <c r="K258" s="40"/>
      <c r="L258" s="40"/>
      <c r="M258" s="40"/>
      <c r="N258" s="40"/>
      <c r="O258" s="40"/>
      <c r="P258" s="95">
        <f t="shared" si="51"/>
        <v>0</v>
      </c>
      <c r="Q258" s="43"/>
      <c r="R258" s="43"/>
      <c r="S258" s="43"/>
      <c r="T258" s="44"/>
      <c r="U258" s="44"/>
      <c r="V258" s="97">
        <f t="shared" si="52"/>
        <v>0</v>
      </c>
      <c r="W258" s="97">
        <f t="shared" si="40"/>
        <v>0</v>
      </c>
      <c r="X258" s="97">
        <f t="shared" si="41"/>
        <v>0</v>
      </c>
      <c r="Y258" s="113"/>
      <c r="Z258" s="44"/>
      <c r="AA258" s="53"/>
      <c r="AB258" s="53"/>
      <c r="AC258" s="97">
        <f t="shared" si="42"/>
        <v>0</v>
      </c>
      <c r="AD258" s="113"/>
      <c r="AE258" s="46"/>
      <c r="AF258" s="46"/>
      <c r="AG258" s="46"/>
      <c r="AH258" s="97">
        <f t="shared" si="43"/>
        <v>0</v>
      </c>
      <c r="AI258" s="113"/>
      <c r="AJ258" s="46"/>
      <c r="AK258" s="54"/>
      <c r="AL258" s="53"/>
      <c r="AM258" s="97">
        <f t="shared" si="44"/>
        <v>0</v>
      </c>
      <c r="AN258" s="113"/>
      <c r="AO258" s="46"/>
      <c r="AP258" s="54"/>
      <c r="AQ258" s="53"/>
      <c r="AR258" s="97">
        <f t="shared" si="45"/>
        <v>0</v>
      </c>
      <c r="AS258" s="97">
        <f t="shared" si="46"/>
        <v>0</v>
      </c>
      <c r="AT258" s="97">
        <f t="shared" si="47"/>
        <v>0</v>
      </c>
      <c r="AU258" s="97">
        <f t="shared" si="48"/>
        <v>0</v>
      </c>
      <c r="AV258" s="113"/>
      <c r="AW258" s="46"/>
      <c r="AX258" s="46"/>
      <c r="AY258" s="97">
        <f t="shared" si="49"/>
        <v>0</v>
      </c>
      <c r="BC258" s="56" t="str">
        <f t="shared" si="50"/>
        <v/>
      </c>
      <c r="BD258" s="45">
        <f>IF(Q258&gt;'Costes máximos'!$D$22,'Costes máximos'!$D$22,Q258)</f>
        <v>0</v>
      </c>
      <c r="BE258" s="45">
        <f>IF(R258&gt;'Costes máximos'!$D$22,'Costes máximos'!$D$22,R258)</f>
        <v>0</v>
      </c>
      <c r="BF258" s="45">
        <f>IF(S258&gt;'Costes máximos'!$D$22,'Costes máximos'!$D$22,S258)</f>
        <v>0</v>
      </c>
      <c r="BG258" s="45">
        <f>IF(T258&gt;'Costes máximos'!$D$22,'Costes máximos'!$D$22,T258)</f>
        <v>0</v>
      </c>
      <c r="BH258" s="45">
        <f>IF(U258&gt;'Costes máximos'!$D$22,'Costes máximos'!$D$22,U258)</f>
        <v>0</v>
      </c>
    </row>
    <row r="259" spans="2:60" outlineLevel="1" x14ac:dyDescent="0.25">
      <c r="B259" s="63"/>
      <c r="C259" s="64"/>
      <c r="D259" s="64"/>
      <c r="E259" s="64"/>
      <c r="F259" s="95">
        <f>IFERROR(INDEX('1. Paquetes y Tareas'!$F$16:$F$84,MATCH(BC259,'1. Paquetes y Tareas'!$E$16:$E$84,0)),0)</f>
        <v>0</v>
      </c>
      <c r="G259" s="50"/>
      <c r="H259" s="96">
        <f>IF($C$48="Investigación industrial",IFERROR(INDEX('3. Gasto Total '!$G$25:$G$43,MATCH(G259,'3. Gasto Total '!$B$25:$B$43,0)),""),IFERROR(INDEX('3. Gasto Total '!$H$25:$H$43,MATCH(G259,'3. Gasto Total '!$B$25:$B$43,0)),))</f>
        <v>0</v>
      </c>
      <c r="I259" s="40"/>
      <c r="J259" s="40"/>
      <c r="K259" s="40"/>
      <c r="L259" s="40"/>
      <c r="M259" s="40"/>
      <c r="N259" s="40"/>
      <c r="O259" s="40"/>
      <c r="P259" s="95">
        <f t="shared" si="51"/>
        <v>0</v>
      </c>
      <c r="Q259" s="43"/>
      <c r="R259" s="43"/>
      <c r="S259" s="43"/>
      <c r="T259" s="44"/>
      <c r="U259" s="44"/>
      <c r="V259" s="97">
        <f t="shared" si="52"/>
        <v>0</v>
      </c>
      <c r="W259" s="97">
        <f t="shared" si="40"/>
        <v>0</v>
      </c>
      <c r="X259" s="97">
        <f t="shared" si="41"/>
        <v>0</v>
      </c>
      <c r="Y259" s="113"/>
      <c r="Z259" s="44"/>
      <c r="AA259" s="53"/>
      <c r="AB259" s="53"/>
      <c r="AC259" s="97">
        <f t="shared" si="42"/>
        <v>0</v>
      </c>
      <c r="AD259" s="113"/>
      <c r="AE259" s="46"/>
      <c r="AF259" s="46"/>
      <c r="AG259" s="46"/>
      <c r="AH259" s="97">
        <f t="shared" si="43"/>
        <v>0</v>
      </c>
      <c r="AI259" s="113"/>
      <c r="AJ259" s="46"/>
      <c r="AK259" s="54"/>
      <c r="AL259" s="53"/>
      <c r="AM259" s="97">
        <f t="shared" si="44"/>
        <v>0</v>
      </c>
      <c r="AN259" s="113"/>
      <c r="AO259" s="46"/>
      <c r="AP259" s="54"/>
      <c r="AQ259" s="53"/>
      <c r="AR259" s="97">
        <f t="shared" si="45"/>
        <v>0</v>
      </c>
      <c r="AS259" s="97">
        <f t="shared" si="46"/>
        <v>0</v>
      </c>
      <c r="AT259" s="97">
        <f t="shared" si="47"/>
        <v>0</v>
      </c>
      <c r="AU259" s="97">
        <f t="shared" si="48"/>
        <v>0</v>
      </c>
      <c r="AV259" s="113"/>
      <c r="AW259" s="46"/>
      <c r="AX259" s="46"/>
      <c r="AY259" s="97">
        <f t="shared" si="49"/>
        <v>0</v>
      </c>
      <c r="BC259" s="56" t="str">
        <f t="shared" si="50"/>
        <v/>
      </c>
      <c r="BD259" s="45">
        <f>IF(Q259&gt;'Costes máximos'!$D$22,'Costes máximos'!$D$22,Q259)</f>
        <v>0</v>
      </c>
      <c r="BE259" s="45">
        <f>IF(R259&gt;'Costes máximos'!$D$22,'Costes máximos'!$D$22,R259)</f>
        <v>0</v>
      </c>
      <c r="BF259" s="45">
        <f>IF(S259&gt;'Costes máximos'!$D$22,'Costes máximos'!$D$22,S259)</f>
        <v>0</v>
      </c>
      <c r="BG259" s="45">
        <f>IF(T259&gt;'Costes máximos'!$D$22,'Costes máximos'!$D$22,T259)</f>
        <v>0</v>
      </c>
      <c r="BH259" s="45">
        <f>IF(U259&gt;'Costes máximos'!$D$22,'Costes máximos'!$D$22,U259)</f>
        <v>0</v>
      </c>
    </row>
    <row r="260" spans="2:60" outlineLevel="1" x14ac:dyDescent="0.25">
      <c r="B260" s="63"/>
      <c r="C260" s="64"/>
      <c r="D260" s="64"/>
      <c r="E260" s="64"/>
      <c r="F260" s="95">
        <f>IFERROR(INDEX('1. Paquetes y Tareas'!$F$16:$F$84,MATCH(BC260,'1. Paquetes y Tareas'!$E$16:$E$84,0)),0)</f>
        <v>0</v>
      </c>
      <c r="G260" s="50"/>
      <c r="H260" s="96">
        <f>IF($C$48="Investigación industrial",IFERROR(INDEX('3. Gasto Total '!$G$25:$G$43,MATCH(G260,'3. Gasto Total '!$B$25:$B$43,0)),""),IFERROR(INDEX('3. Gasto Total '!$H$25:$H$43,MATCH(G260,'3. Gasto Total '!$B$25:$B$43,0)),))</f>
        <v>0</v>
      </c>
      <c r="I260" s="40"/>
      <c r="J260" s="40"/>
      <c r="K260" s="40"/>
      <c r="L260" s="40"/>
      <c r="M260" s="40"/>
      <c r="N260" s="40"/>
      <c r="O260" s="40"/>
      <c r="P260" s="95">
        <f t="shared" si="51"/>
        <v>0</v>
      </c>
      <c r="Q260" s="43"/>
      <c r="R260" s="43"/>
      <c r="S260" s="43"/>
      <c r="T260" s="44"/>
      <c r="U260" s="44"/>
      <c r="V260" s="97">
        <f t="shared" si="52"/>
        <v>0</v>
      </c>
      <c r="W260" s="97">
        <f t="shared" si="40"/>
        <v>0</v>
      </c>
      <c r="X260" s="97">
        <f t="shared" si="41"/>
        <v>0</v>
      </c>
      <c r="Y260" s="113"/>
      <c r="Z260" s="44"/>
      <c r="AA260" s="53"/>
      <c r="AB260" s="53"/>
      <c r="AC260" s="97">
        <f t="shared" si="42"/>
        <v>0</v>
      </c>
      <c r="AD260" s="113"/>
      <c r="AE260" s="46"/>
      <c r="AF260" s="46"/>
      <c r="AG260" s="46"/>
      <c r="AH260" s="97">
        <f t="shared" si="43"/>
        <v>0</v>
      </c>
      <c r="AI260" s="113"/>
      <c r="AJ260" s="46"/>
      <c r="AK260" s="54"/>
      <c r="AL260" s="53"/>
      <c r="AM260" s="97">
        <f t="shared" si="44"/>
        <v>0</v>
      </c>
      <c r="AN260" s="113"/>
      <c r="AO260" s="46"/>
      <c r="AP260" s="54"/>
      <c r="AQ260" s="53"/>
      <c r="AR260" s="97">
        <f t="shared" si="45"/>
        <v>0</v>
      </c>
      <c r="AS260" s="97">
        <f t="shared" si="46"/>
        <v>0</v>
      </c>
      <c r="AT260" s="97">
        <f t="shared" si="47"/>
        <v>0</v>
      </c>
      <c r="AU260" s="97">
        <f t="shared" si="48"/>
        <v>0</v>
      </c>
      <c r="AV260" s="113"/>
      <c r="AW260" s="46"/>
      <c r="AX260" s="46"/>
      <c r="AY260" s="97">
        <f t="shared" si="49"/>
        <v>0</v>
      </c>
      <c r="BC260" s="56" t="str">
        <f t="shared" si="50"/>
        <v/>
      </c>
      <c r="BD260" s="45">
        <f>IF(Q260&gt;'Costes máximos'!$D$22,'Costes máximos'!$D$22,Q260)</f>
        <v>0</v>
      </c>
      <c r="BE260" s="45">
        <f>IF(R260&gt;'Costes máximos'!$D$22,'Costes máximos'!$D$22,R260)</f>
        <v>0</v>
      </c>
      <c r="BF260" s="45">
        <f>IF(S260&gt;'Costes máximos'!$D$22,'Costes máximos'!$D$22,S260)</f>
        <v>0</v>
      </c>
      <c r="BG260" s="45">
        <f>IF(T260&gt;'Costes máximos'!$D$22,'Costes máximos'!$D$22,T260)</f>
        <v>0</v>
      </c>
      <c r="BH260" s="45">
        <f>IF(U260&gt;'Costes máximos'!$D$22,'Costes máximos'!$D$22,U260)</f>
        <v>0</v>
      </c>
    </row>
    <row r="261" spans="2:60" outlineLevel="1" x14ac:dyDescent="0.25">
      <c r="B261" s="63"/>
      <c r="C261" s="64"/>
      <c r="D261" s="64"/>
      <c r="E261" s="64"/>
      <c r="F261" s="95">
        <f>IFERROR(INDEX('1. Paquetes y Tareas'!$F$16:$F$84,MATCH(BC261,'1. Paquetes y Tareas'!$E$16:$E$84,0)),0)</f>
        <v>0</v>
      </c>
      <c r="G261" s="50"/>
      <c r="H261" s="96">
        <f>IF($C$48="Investigación industrial",IFERROR(INDEX('3. Gasto Total '!$G$25:$G$43,MATCH(G261,'3. Gasto Total '!$B$25:$B$43,0)),""),IFERROR(INDEX('3. Gasto Total '!$H$25:$H$43,MATCH(G261,'3. Gasto Total '!$B$25:$B$43,0)),))</f>
        <v>0</v>
      </c>
      <c r="I261" s="40"/>
      <c r="J261" s="40"/>
      <c r="K261" s="40"/>
      <c r="L261" s="40"/>
      <c r="M261" s="40"/>
      <c r="N261" s="40"/>
      <c r="O261" s="40"/>
      <c r="P261" s="95">
        <f t="shared" si="51"/>
        <v>0</v>
      </c>
      <c r="Q261" s="43"/>
      <c r="R261" s="43"/>
      <c r="S261" s="43"/>
      <c r="T261" s="44"/>
      <c r="U261" s="44"/>
      <c r="V261" s="97">
        <f t="shared" si="52"/>
        <v>0</v>
      </c>
      <c r="W261" s="97">
        <f t="shared" si="40"/>
        <v>0</v>
      </c>
      <c r="X261" s="97">
        <f t="shared" si="41"/>
        <v>0</v>
      </c>
      <c r="Y261" s="113"/>
      <c r="Z261" s="44"/>
      <c r="AA261" s="53"/>
      <c r="AB261" s="53"/>
      <c r="AC261" s="97">
        <f t="shared" si="42"/>
        <v>0</v>
      </c>
      <c r="AD261" s="113"/>
      <c r="AE261" s="46"/>
      <c r="AF261" s="46"/>
      <c r="AG261" s="46"/>
      <c r="AH261" s="97">
        <f t="shared" si="43"/>
        <v>0</v>
      </c>
      <c r="AI261" s="113"/>
      <c r="AJ261" s="46"/>
      <c r="AK261" s="54"/>
      <c r="AL261" s="53"/>
      <c r="AM261" s="97">
        <f t="shared" si="44"/>
        <v>0</v>
      </c>
      <c r="AN261" s="113"/>
      <c r="AO261" s="46"/>
      <c r="AP261" s="54"/>
      <c r="AQ261" s="53"/>
      <c r="AR261" s="97">
        <f t="shared" si="45"/>
        <v>0</v>
      </c>
      <c r="AS261" s="97">
        <f t="shared" si="46"/>
        <v>0</v>
      </c>
      <c r="AT261" s="97">
        <f t="shared" si="47"/>
        <v>0</v>
      </c>
      <c r="AU261" s="97">
        <f t="shared" si="48"/>
        <v>0</v>
      </c>
      <c r="AV261" s="113"/>
      <c r="AW261" s="46"/>
      <c r="AX261" s="46"/>
      <c r="AY261" s="97">
        <f t="shared" si="49"/>
        <v>0</v>
      </c>
      <c r="BC261" s="56" t="str">
        <f t="shared" si="50"/>
        <v/>
      </c>
      <c r="BD261" s="45">
        <f>IF(Q261&gt;'Costes máximos'!$D$22,'Costes máximos'!$D$22,Q261)</f>
        <v>0</v>
      </c>
      <c r="BE261" s="45">
        <f>IF(R261&gt;'Costes máximos'!$D$22,'Costes máximos'!$D$22,R261)</f>
        <v>0</v>
      </c>
      <c r="BF261" s="45">
        <f>IF(S261&gt;'Costes máximos'!$D$22,'Costes máximos'!$D$22,S261)</f>
        <v>0</v>
      </c>
      <c r="BG261" s="45">
        <f>IF(T261&gt;'Costes máximos'!$D$22,'Costes máximos'!$D$22,T261)</f>
        <v>0</v>
      </c>
      <c r="BH261" s="45">
        <f>IF(U261&gt;'Costes máximos'!$D$22,'Costes máximos'!$D$22,U261)</f>
        <v>0</v>
      </c>
    </row>
    <row r="262" spans="2:60" outlineLevel="1" x14ac:dyDescent="0.25">
      <c r="B262" s="63"/>
      <c r="C262" s="64"/>
      <c r="D262" s="64"/>
      <c r="E262" s="64"/>
      <c r="F262" s="95">
        <f>IFERROR(INDEX('1. Paquetes y Tareas'!$F$16:$F$84,MATCH(BC262,'1. Paquetes y Tareas'!$E$16:$E$84,0)),0)</f>
        <v>0</v>
      </c>
      <c r="G262" s="50"/>
      <c r="H262" s="96">
        <f>IF($C$48="Investigación industrial",IFERROR(INDEX('3. Gasto Total '!$G$25:$G$43,MATCH(G262,'3. Gasto Total '!$B$25:$B$43,0)),""),IFERROR(INDEX('3. Gasto Total '!$H$25:$H$43,MATCH(G262,'3. Gasto Total '!$B$25:$B$43,0)),))</f>
        <v>0</v>
      </c>
      <c r="I262" s="40"/>
      <c r="J262" s="40"/>
      <c r="K262" s="40"/>
      <c r="L262" s="40"/>
      <c r="M262" s="40"/>
      <c r="N262" s="40"/>
      <c r="O262" s="40"/>
      <c r="P262" s="95">
        <f t="shared" si="51"/>
        <v>0</v>
      </c>
      <c r="Q262" s="43"/>
      <c r="R262" s="43"/>
      <c r="S262" s="43"/>
      <c r="T262" s="44"/>
      <c r="U262" s="44"/>
      <c r="V262" s="97">
        <f t="shared" si="52"/>
        <v>0</v>
      </c>
      <c r="W262" s="97">
        <f t="shared" si="40"/>
        <v>0</v>
      </c>
      <c r="X262" s="97">
        <f t="shared" si="41"/>
        <v>0</v>
      </c>
      <c r="Y262" s="113"/>
      <c r="Z262" s="44"/>
      <c r="AA262" s="53"/>
      <c r="AB262" s="53"/>
      <c r="AC262" s="97">
        <f t="shared" si="42"/>
        <v>0</v>
      </c>
      <c r="AD262" s="113"/>
      <c r="AE262" s="46"/>
      <c r="AF262" s="46"/>
      <c r="AG262" s="46"/>
      <c r="AH262" s="97">
        <f t="shared" si="43"/>
        <v>0</v>
      </c>
      <c r="AI262" s="113"/>
      <c r="AJ262" s="46"/>
      <c r="AK262" s="54"/>
      <c r="AL262" s="53"/>
      <c r="AM262" s="97">
        <f t="shared" si="44"/>
        <v>0</v>
      </c>
      <c r="AN262" s="113"/>
      <c r="AO262" s="46"/>
      <c r="AP262" s="54"/>
      <c r="AQ262" s="53"/>
      <c r="AR262" s="97">
        <f t="shared" si="45"/>
        <v>0</v>
      </c>
      <c r="AS262" s="97">
        <f t="shared" si="46"/>
        <v>0</v>
      </c>
      <c r="AT262" s="97">
        <f t="shared" si="47"/>
        <v>0</v>
      </c>
      <c r="AU262" s="97">
        <f t="shared" si="48"/>
        <v>0</v>
      </c>
      <c r="AV262" s="113"/>
      <c r="AW262" s="46"/>
      <c r="AX262" s="46"/>
      <c r="AY262" s="97">
        <f t="shared" si="49"/>
        <v>0</v>
      </c>
      <c r="BC262" s="56" t="str">
        <f t="shared" si="50"/>
        <v/>
      </c>
      <c r="BD262" s="45">
        <f>IF(Q262&gt;'Costes máximos'!$D$22,'Costes máximos'!$D$22,Q262)</f>
        <v>0</v>
      </c>
      <c r="BE262" s="45">
        <f>IF(R262&gt;'Costes máximos'!$D$22,'Costes máximos'!$D$22,R262)</f>
        <v>0</v>
      </c>
      <c r="BF262" s="45">
        <f>IF(S262&gt;'Costes máximos'!$D$22,'Costes máximos'!$D$22,S262)</f>
        <v>0</v>
      </c>
      <c r="BG262" s="45">
        <f>IF(T262&gt;'Costes máximos'!$D$22,'Costes máximos'!$D$22,T262)</f>
        <v>0</v>
      </c>
      <c r="BH262" s="45">
        <f>IF(U262&gt;'Costes máximos'!$D$22,'Costes máximos'!$D$22,U262)</f>
        <v>0</v>
      </c>
    </row>
    <row r="263" spans="2:60" outlineLevel="1" x14ac:dyDescent="0.25">
      <c r="B263" s="63"/>
      <c r="C263" s="64"/>
      <c r="D263" s="64"/>
      <c r="E263" s="64"/>
      <c r="F263" s="95">
        <f>IFERROR(INDEX('1. Paquetes y Tareas'!$F$16:$F$84,MATCH(BC263,'1. Paquetes y Tareas'!$E$16:$E$84,0)),0)</f>
        <v>0</v>
      </c>
      <c r="G263" s="50"/>
      <c r="H263" s="96">
        <f>IF($C$48="Investigación industrial",IFERROR(INDEX('3. Gasto Total '!$G$25:$G$43,MATCH(G263,'3. Gasto Total '!$B$25:$B$43,0)),""),IFERROR(INDEX('3. Gasto Total '!$H$25:$H$43,MATCH(G263,'3. Gasto Total '!$B$25:$B$43,0)),))</f>
        <v>0</v>
      </c>
      <c r="I263" s="40"/>
      <c r="J263" s="40"/>
      <c r="K263" s="40"/>
      <c r="L263" s="40"/>
      <c r="M263" s="40"/>
      <c r="N263" s="40"/>
      <c r="O263" s="40"/>
      <c r="P263" s="95">
        <f t="shared" si="51"/>
        <v>0</v>
      </c>
      <c r="Q263" s="43"/>
      <c r="R263" s="43"/>
      <c r="S263" s="43"/>
      <c r="T263" s="44"/>
      <c r="U263" s="44"/>
      <c r="V263" s="97">
        <f t="shared" si="52"/>
        <v>0</v>
      </c>
      <c r="W263" s="97">
        <f t="shared" si="40"/>
        <v>0</v>
      </c>
      <c r="X263" s="97">
        <f t="shared" si="41"/>
        <v>0</v>
      </c>
      <c r="Y263" s="113"/>
      <c r="Z263" s="44"/>
      <c r="AA263" s="53"/>
      <c r="AB263" s="53"/>
      <c r="AC263" s="97">
        <f t="shared" si="42"/>
        <v>0</v>
      </c>
      <c r="AD263" s="113"/>
      <c r="AE263" s="46"/>
      <c r="AF263" s="46"/>
      <c r="AG263" s="46"/>
      <c r="AH263" s="97">
        <f t="shared" si="43"/>
        <v>0</v>
      </c>
      <c r="AI263" s="113"/>
      <c r="AJ263" s="46"/>
      <c r="AK263" s="54"/>
      <c r="AL263" s="53"/>
      <c r="AM263" s="97">
        <f t="shared" si="44"/>
        <v>0</v>
      </c>
      <c r="AN263" s="113"/>
      <c r="AO263" s="46"/>
      <c r="AP263" s="54"/>
      <c r="AQ263" s="53"/>
      <c r="AR263" s="97">
        <f t="shared" si="45"/>
        <v>0</v>
      </c>
      <c r="AS263" s="97">
        <f t="shared" si="46"/>
        <v>0</v>
      </c>
      <c r="AT263" s="97">
        <f t="shared" si="47"/>
        <v>0</v>
      </c>
      <c r="AU263" s="97">
        <f t="shared" si="48"/>
        <v>0</v>
      </c>
      <c r="AV263" s="113"/>
      <c r="AW263" s="46"/>
      <c r="AX263" s="46"/>
      <c r="AY263" s="97">
        <f t="shared" si="49"/>
        <v>0</v>
      </c>
      <c r="BC263" s="56" t="str">
        <f t="shared" si="50"/>
        <v/>
      </c>
      <c r="BD263" s="45">
        <f>IF(Q263&gt;'Costes máximos'!$D$22,'Costes máximos'!$D$22,Q263)</f>
        <v>0</v>
      </c>
      <c r="BE263" s="45">
        <f>IF(R263&gt;'Costes máximos'!$D$22,'Costes máximos'!$D$22,R263)</f>
        <v>0</v>
      </c>
      <c r="BF263" s="45">
        <f>IF(S263&gt;'Costes máximos'!$D$22,'Costes máximos'!$D$22,S263)</f>
        <v>0</v>
      </c>
      <c r="BG263" s="45">
        <f>IF(T263&gt;'Costes máximos'!$D$22,'Costes máximos'!$D$22,T263)</f>
        <v>0</v>
      </c>
      <c r="BH263" s="45">
        <f>IF(U263&gt;'Costes máximos'!$D$22,'Costes máximos'!$D$22,U263)</f>
        <v>0</v>
      </c>
    </row>
    <row r="264" spans="2:60" outlineLevel="1" x14ac:dyDescent="0.25">
      <c r="B264" s="63"/>
      <c r="C264" s="64"/>
      <c r="D264" s="64"/>
      <c r="E264" s="64"/>
      <c r="F264" s="95">
        <f>IFERROR(INDEX('1. Paquetes y Tareas'!$F$16:$F$84,MATCH(BC264,'1. Paquetes y Tareas'!$E$16:$E$84,0)),0)</f>
        <v>0</v>
      </c>
      <c r="G264" s="50"/>
      <c r="H264" s="96">
        <f>IF($C$48="Investigación industrial",IFERROR(INDEX('3. Gasto Total '!$G$25:$G$43,MATCH(G264,'3. Gasto Total '!$B$25:$B$43,0)),""),IFERROR(INDEX('3. Gasto Total '!$H$25:$H$43,MATCH(G264,'3. Gasto Total '!$B$25:$B$43,0)),))</f>
        <v>0</v>
      </c>
      <c r="I264" s="40"/>
      <c r="J264" s="40"/>
      <c r="K264" s="40"/>
      <c r="L264" s="40"/>
      <c r="M264" s="40"/>
      <c r="N264" s="40"/>
      <c r="O264" s="40"/>
      <c r="P264" s="95">
        <f t="shared" si="51"/>
        <v>0</v>
      </c>
      <c r="Q264" s="43"/>
      <c r="R264" s="43"/>
      <c r="S264" s="43"/>
      <c r="T264" s="44"/>
      <c r="U264" s="44"/>
      <c r="V264" s="97">
        <f t="shared" si="52"/>
        <v>0</v>
      </c>
      <c r="W264" s="97">
        <f t="shared" si="40"/>
        <v>0</v>
      </c>
      <c r="X264" s="97">
        <f t="shared" si="41"/>
        <v>0</v>
      </c>
      <c r="Y264" s="113"/>
      <c r="Z264" s="44"/>
      <c r="AA264" s="53"/>
      <c r="AB264" s="53"/>
      <c r="AC264" s="97">
        <f t="shared" si="42"/>
        <v>0</v>
      </c>
      <c r="AD264" s="113"/>
      <c r="AE264" s="46"/>
      <c r="AF264" s="46"/>
      <c r="AG264" s="46"/>
      <c r="AH264" s="97">
        <f t="shared" si="43"/>
        <v>0</v>
      </c>
      <c r="AI264" s="113"/>
      <c r="AJ264" s="46"/>
      <c r="AK264" s="54"/>
      <c r="AL264" s="53"/>
      <c r="AM264" s="97">
        <f t="shared" si="44"/>
        <v>0</v>
      </c>
      <c r="AN264" s="113"/>
      <c r="AO264" s="46"/>
      <c r="AP264" s="54"/>
      <c r="AQ264" s="53"/>
      <c r="AR264" s="97">
        <f t="shared" si="45"/>
        <v>0</v>
      </c>
      <c r="AS264" s="97">
        <f t="shared" si="46"/>
        <v>0</v>
      </c>
      <c r="AT264" s="97">
        <f t="shared" si="47"/>
        <v>0</v>
      </c>
      <c r="AU264" s="97">
        <f t="shared" si="48"/>
        <v>0</v>
      </c>
      <c r="AV264" s="113"/>
      <c r="AW264" s="46"/>
      <c r="AX264" s="46"/>
      <c r="AY264" s="97">
        <f t="shared" si="49"/>
        <v>0</v>
      </c>
      <c r="BC264" s="56" t="str">
        <f t="shared" si="50"/>
        <v/>
      </c>
      <c r="BD264" s="45">
        <f>IF(Q264&gt;'Costes máximos'!$D$22,'Costes máximos'!$D$22,Q264)</f>
        <v>0</v>
      </c>
      <c r="BE264" s="45">
        <f>IF(R264&gt;'Costes máximos'!$D$22,'Costes máximos'!$D$22,R264)</f>
        <v>0</v>
      </c>
      <c r="BF264" s="45">
        <f>IF(S264&gt;'Costes máximos'!$D$22,'Costes máximos'!$D$22,S264)</f>
        <v>0</v>
      </c>
      <c r="BG264" s="45">
        <f>IF(T264&gt;'Costes máximos'!$D$22,'Costes máximos'!$D$22,T264)</f>
        <v>0</v>
      </c>
      <c r="BH264" s="45">
        <f>IF(U264&gt;'Costes máximos'!$D$22,'Costes máximos'!$D$22,U264)</f>
        <v>0</v>
      </c>
    </row>
    <row r="265" spans="2:60" outlineLevel="1" x14ac:dyDescent="0.25">
      <c r="B265" s="63"/>
      <c r="C265" s="64"/>
      <c r="D265" s="64"/>
      <c r="E265" s="64"/>
      <c r="F265" s="95">
        <f>IFERROR(INDEX('1. Paquetes y Tareas'!$F$16:$F$84,MATCH(BC265,'1. Paquetes y Tareas'!$E$16:$E$84,0)),0)</f>
        <v>0</v>
      </c>
      <c r="G265" s="50"/>
      <c r="H265" s="96">
        <f>IF($C$48="Investigación industrial",IFERROR(INDEX('3. Gasto Total '!$G$25:$G$43,MATCH(G265,'3. Gasto Total '!$B$25:$B$43,0)),""),IFERROR(INDEX('3. Gasto Total '!$H$25:$H$43,MATCH(G265,'3. Gasto Total '!$B$25:$B$43,0)),))</f>
        <v>0</v>
      </c>
      <c r="I265" s="40"/>
      <c r="J265" s="40"/>
      <c r="K265" s="40"/>
      <c r="L265" s="40"/>
      <c r="M265" s="40"/>
      <c r="N265" s="40"/>
      <c r="O265" s="40"/>
      <c r="P265" s="95">
        <f t="shared" si="51"/>
        <v>0</v>
      </c>
      <c r="Q265" s="43"/>
      <c r="R265" s="43"/>
      <c r="S265" s="43"/>
      <c r="T265" s="44"/>
      <c r="U265" s="44"/>
      <c r="V265" s="97">
        <f t="shared" si="52"/>
        <v>0</v>
      </c>
      <c r="W265" s="97">
        <f t="shared" si="40"/>
        <v>0</v>
      </c>
      <c r="X265" s="97">
        <f t="shared" si="41"/>
        <v>0</v>
      </c>
      <c r="Y265" s="113"/>
      <c r="Z265" s="44"/>
      <c r="AA265" s="53"/>
      <c r="AB265" s="53"/>
      <c r="AC265" s="97">
        <f t="shared" si="42"/>
        <v>0</v>
      </c>
      <c r="AD265" s="113"/>
      <c r="AE265" s="46"/>
      <c r="AF265" s="46"/>
      <c r="AG265" s="46"/>
      <c r="AH265" s="97">
        <f t="shared" si="43"/>
        <v>0</v>
      </c>
      <c r="AI265" s="113"/>
      <c r="AJ265" s="46"/>
      <c r="AK265" s="54"/>
      <c r="AL265" s="53"/>
      <c r="AM265" s="97">
        <f t="shared" si="44"/>
        <v>0</v>
      </c>
      <c r="AN265" s="113"/>
      <c r="AO265" s="46"/>
      <c r="AP265" s="54"/>
      <c r="AQ265" s="53"/>
      <c r="AR265" s="97">
        <f t="shared" si="45"/>
        <v>0</v>
      </c>
      <c r="AS265" s="97">
        <f t="shared" si="46"/>
        <v>0</v>
      </c>
      <c r="AT265" s="97">
        <f t="shared" si="47"/>
        <v>0</v>
      </c>
      <c r="AU265" s="97">
        <f t="shared" si="48"/>
        <v>0</v>
      </c>
      <c r="AV265" s="113"/>
      <c r="AW265" s="46"/>
      <c r="AX265" s="46"/>
      <c r="AY265" s="97">
        <f t="shared" si="49"/>
        <v>0</v>
      </c>
      <c r="BC265" s="56" t="str">
        <f t="shared" si="50"/>
        <v/>
      </c>
      <c r="BD265" s="45">
        <f>IF(Q265&gt;'Costes máximos'!$D$22,'Costes máximos'!$D$22,Q265)</f>
        <v>0</v>
      </c>
      <c r="BE265" s="45">
        <f>IF(R265&gt;'Costes máximos'!$D$22,'Costes máximos'!$D$22,R265)</f>
        <v>0</v>
      </c>
      <c r="BF265" s="45">
        <f>IF(S265&gt;'Costes máximos'!$D$22,'Costes máximos'!$D$22,S265)</f>
        <v>0</v>
      </c>
      <c r="BG265" s="45">
        <f>IF(T265&gt;'Costes máximos'!$D$22,'Costes máximos'!$D$22,T265)</f>
        <v>0</v>
      </c>
      <c r="BH265" s="45">
        <f>IF(U265&gt;'Costes máximos'!$D$22,'Costes máximos'!$D$22,U265)</f>
        <v>0</v>
      </c>
    </row>
    <row r="266" spans="2:60" outlineLevel="1" x14ac:dyDescent="0.25">
      <c r="B266" s="63"/>
      <c r="C266" s="64"/>
      <c r="D266" s="64"/>
      <c r="E266" s="64"/>
      <c r="F266" s="95">
        <f>IFERROR(INDEX('1. Paquetes y Tareas'!$F$16:$F$84,MATCH(BC266,'1. Paquetes y Tareas'!$E$16:$E$84,0)),0)</f>
        <v>0</v>
      </c>
      <c r="G266" s="50"/>
      <c r="H266" s="96">
        <f>IF($C$48="Investigación industrial",IFERROR(INDEX('3. Gasto Total '!$G$25:$G$43,MATCH(G266,'3. Gasto Total '!$B$25:$B$43,0)),""),IFERROR(INDEX('3. Gasto Total '!$H$25:$H$43,MATCH(G266,'3. Gasto Total '!$B$25:$B$43,0)),))</f>
        <v>0</v>
      </c>
      <c r="I266" s="40"/>
      <c r="J266" s="40"/>
      <c r="K266" s="40"/>
      <c r="L266" s="40"/>
      <c r="M266" s="40"/>
      <c r="N266" s="40"/>
      <c r="O266" s="40"/>
      <c r="P266" s="95">
        <f t="shared" si="51"/>
        <v>0</v>
      </c>
      <c r="Q266" s="43"/>
      <c r="R266" s="43"/>
      <c r="S266" s="43"/>
      <c r="T266" s="44"/>
      <c r="U266" s="44"/>
      <c r="V266" s="97">
        <f t="shared" si="52"/>
        <v>0</v>
      </c>
      <c r="W266" s="97">
        <f t="shared" si="40"/>
        <v>0</v>
      </c>
      <c r="X266" s="97">
        <f t="shared" si="41"/>
        <v>0</v>
      </c>
      <c r="Y266" s="113"/>
      <c r="Z266" s="44"/>
      <c r="AA266" s="53"/>
      <c r="AB266" s="53"/>
      <c r="AC266" s="97">
        <f t="shared" si="42"/>
        <v>0</v>
      </c>
      <c r="AD266" s="113"/>
      <c r="AE266" s="46"/>
      <c r="AF266" s="46"/>
      <c r="AG266" s="46"/>
      <c r="AH266" s="97">
        <f t="shared" si="43"/>
        <v>0</v>
      </c>
      <c r="AI266" s="113"/>
      <c r="AJ266" s="46"/>
      <c r="AK266" s="54"/>
      <c r="AL266" s="53"/>
      <c r="AM266" s="97">
        <f t="shared" si="44"/>
        <v>0</v>
      </c>
      <c r="AN266" s="113"/>
      <c r="AO266" s="46"/>
      <c r="AP266" s="54"/>
      <c r="AQ266" s="53"/>
      <c r="AR266" s="97">
        <f t="shared" si="45"/>
        <v>0</v>
      </c>
      <c r="AS266" s="97">
        <f t="shared" si="46"/>
        <v>0</v>
      </c>
      <c r="AT266" s="97">
        <f t="shared" si="47"/>
        <v>0</v>
      </c>
      <c r="AU266" s="97">
        <f t="shared" si="48"/>
        <v>0</v>
      </c>
      <c r="AV266" s="113"/>
      <c r="AW266" s="46"/>
      <c r="AX266" s="46"/>
      <c r="AY266" s="97">
        <f t="shared" si="49"/>
        <v>0</v>
      </c>
      <c r="BC266" s="56" t="str">
        <f t="shared" si="50"/>
        <v/>
      </c>
      <c r="BD266" s="45">
        <f>IF(Q266&gt;'Costes máximos'!$D$22,'Costes máximos'!$D$22,Q266)</f>
        <v>0</v>
      </c>
      <c r="BE266" s="45">
        <f>IF(R266&gt;'Costes máximos'!$D$22,'Costes máximos'!$D$22,R266)</f>
        <v>0</v>
      </c>
      <c r="BF266" s="45">
        <f>IF(S266&gt;'Costes máximos'!$D$22,'Costes máximos'!$D$22,S266)</f>
        <v>0</v>
      </c>
      <c r="BG266" s="45">
        <f>IF(T266&gt;'Costes máximos'!$D$22,'Costes máximos'!$D$22,T266)</f>
        <v>0</v>
      </c>
      <c r="BH266" s="45">
        <f>IF(U266&gt;'Costes máximos'!$D$22,'Costes máximos'!$D$22,U266)</f>
        <v>0</v>
      </c>
    </row>
    <row r="267" spans="2:60" outlineLevel="1" x14ac:dyDescent="0.25">
      <c r="B267" s="63"/>
      <c r="C267" s="64"/>
      <c r="D267" s="64"/>
      <c r="E267" s="64"/>
      <c r="F267" s="95">
        <f>IFERROR(INDEX('1. Paquetes y Tareas'!$F$16:$F$84,MATCH(BC267,'1. Paquetes y Tareas'!$E$16:$E$84,0)),0)</f>
        <v>0</v>
      </c>
      <c r="G267" s="50"/>
      <c r="H267" s="96">
        <f>IF($C$48="Investigación industrial",IFERROR(INDEX('3. Gasto Total '!$G$25:$G$43,MATCH(G267,'3. Gasto Total '!$B$25:$B$43,0)),""),IFERROR(INDEX('3. Gasto Total '!$H$25:$H$43,MATCH(G267,'3. Gasto Total '!$B$25:$B$43,0)),))</f>
        <v>0</v>
      </c>
      <c r="I267" s="40"/>
      <c r="J267" s="40"/>
      <c r="K267" s="40"/>
      <c r="L267" s="40"/>
      <c r="M267" s="40"/>
      <c r="N267" s="40"/>
      <c r="O267" s="40"/>
      <c r="P267" s="95">
        <f t="shared" si="51"/>
        <v>0</v>
      </c>
      <c r="Q267" s="43"/>
      <c r="R267" s="43"/>
      <c r="S267" s="43"/>
      <c r="T267" s="44"/>
      <c r="U267" s="44"/>
      <c r="V267" s="97">
        <f t="shared" si="52"/>
        <v>0</v>
      </c>
      <c r="W267" s="97">
        <f t="shared" si="40"/>
        <v>0</v>
      </c>
      <c r="X267" s="97">
        <f t="shared" si="41"/>
        <v>0</v>
      </c>
      <c r="Y267" s="113"/>
      <c r="Z267" s="44"/>
      <c r="AA267" s="53"/>
      <c r="AB267" s="53"/>
      <c r="AC267" s="97">
        <f t="shared" si="42"/>
        <v>0</v>
      </c>
      <c r="AD267" s="113"/>
      <c r="AE267" s="46"/>
      <c r="AF267" s="46"/>
      <c r="AG267" s="46"/>
      <c r="AH267" s="97">
        <f t="shared" si="43"/>
        <v>0</v>
      </c>
      <c r="AI267" s="113"/>
      <c r="AJ267" s="46"/>
      <c r="AK267" s="54"/>
      <c r="AL267" s="53"/>
      <c r="AM267" s="97">
        <f t="shared" si="44"/>
        <v>0</v>
      </c>
      <c r="AN267" s="113"/>
      <c r="AO267" s="46"/>
      <c r="AP267" s="54"/>
      <c r="AQ267" s="53"/>
      <c r="AR267" s="97">
        <f t="shared" si="45"/>
        <v>0</v>
      </c>
      <c r="AS267" s="97">
        <f t="shared" si="46"/>
        <v>0</v>
      </c>
      <c r="AT267" s="97">
        <f t="shared" si="47"/>
        <v>0</v>
      </c>
      <c r="AU267" s="97">
        <f t="shared" si="48"/>
        <v>0</v>
      </c>
      <c r="AV267" s="113"/>
      <c r="AW267" s="46"/>
      <c r="AX267" s="46"/>
      <c r="AY267" s="97">
        <f t="shared" si="49"/>
        <v>0</v>
      </c>
      <c r="BC267" s="56" t="str">
        <f t="shared" si="50"/>
        <v/>
      </c>
      <c r="BD267" s="45">
        <f>IF(Q267&gt;'Costes máximos'!$D$22,'Costes máximos'!$D$22,Q267)</f>
        <v>0</v>
      </c>
      <c r="BE267" s="45">
        <f>IF(R267&gt;'Costes máximos'!$D$22,'Costes máximos'!$D$22,R267)</f>
        <v>0</v>
      </c>
      <c r="BF267" s="45">
        <f>IF(S267&gt;'Costes máximos'!$D$22,'Costes máximos'!$D$22,S267)</f>
        <v>0</v>
      </c>
      <c r="BG267" s="45">
        <f>IF(T267&gt;'Costes máximos'!$D$22,'Costes máximos'!$D$22,T267)</f>
        <v>0</v>
      </c>
      <c r="BH267" s="45">
        <f>IF(U267&gt;'Costes máximos'!$D$22,'Costes máximos'!$D$22,U267)</f>
        <v>0</v>
      </c>
    </row>
    <row r="268" spans="2:60" outlineLevel="1" x14ac:dyDescent="0.25">
      <c r="B268" s="63"/>
      <c r="C268" s="64"/>
      <c r="D268" s="64"/>
      <c r="E268" s="64"/>
      <c r="F268" s="95">
        <f>IFERROR(INDEX('1. Paquetes y Tareas'!$F$16:$F$84,MATCH(BC268,'1. Paquetes y Tareas'!$E$16:$E$84,0)),0)</f>
        <v>0</v>
      </c>
      <c r="G268" s="50"/>
      <c r="H268" s="96">
        <f>IF($C$48="Investigación industrial",IFERROR(INDEX('3. Gasto Total '!$G$25:$G$43,MATCH(G268,'3. Gasto Total '!$B$25:$B$43,0)),""),IFERROR(INDEX('3. Gasto Total '!$H$25:$H$43,MATCH(G268,'3. Gasto Total '!$B$25:$B$43,0)),))</f>
        <v>0</v>
      </c>
      <c r="I268" s="40"/>
      <c r="J268" s="40"/>
      <c r="K268" s="40"/>
      <c r="L268" s="40"/>
      <c r="M268" s="40"/>
      <c r="N268" s="40"/>
      <c r="O268" s="40"/>
      <c r="P268" s="95">
        <f t="shared" si="51"/>
        <v>0</v>
      </c>
      <c r="Q268" s="43"/>
      <c r="R268" s="43"/>
      <c r="S268" s="43"/>
      <c r="T268" s="44"/>
      <c r="U268" s="44"/>
      <c r="V268" s="97">
        <f t="shared" si="52"/>
        <v>0</v>
      </c>
      <c r="W268" s="97">
        <f t="shared" si="40"/>
        <v>0</v>
      </c>
      <c r="X268" s="97">
        <f t="shared" si="41"/>
        <v>0</v>
      </c>
      <c r="Y268" s="113"/>
      <c r="Z268" s="44"/>
      <c r="AA268" s="53"/>
      <c r="AB268" s="53"/>
      <c r="AC268" s="97">
        <f t="shared" si="42"/>
        <v>0</v>
      </c>
      <c r="AD268" s="113"/>
      <c r="AE268" s="46"/>
      <c r="AF268" s="46"/>
      <c r="AG268" s="46"/>
      <c r="AH268" s="97">
        <f t="shared" si="43"/>
        <v>0</v>
      </c>
      <c r="AI268" s="113"/>
      <c r="AJ268" s="46"/>
      <c r="AK268" s="54"/>
      <c r="AL268" s="53"/>
      <c r="AM268" s="97">
        <f t="shared" si="44"/>
        <v>0</v>
      </c>
      <c r="AN268" s="113"/>
      <c r="AO268" s="46"/>
      <c r="AP268" s="54"/>
      <c r="AQ268" s="53"/>
      <c r="AR268" s="97">
        <f t="shared" si="45"/>
        <v>0</v>
      </c>
      <c r="AS268" s="97">
        <f t="shared" si="46"/>
        <v>0</v>
      </c>
      <c r="AT268" s="97">
        <f t="shared" si="47"/>
        <v>0</v>
      </c>
      <c r="AU268" s="97">
        <f t="shared" si="48"/>
        <v>0</v>
      </c>
      <c r="AV268" s="113"/>
      <c r="AW268" s="46"/>
      <c r="AX268" s="46"/>
      <c r="AY268" s="97">
        <f t="shared" si="49"/>
        <v>0</v>
      </c>
      <c r="BC268" s="56" t="str">
        <f t="shared" si="50"/>
        <v/>
      </c>
      <c r="BD268" s="45">
        <f>IF(Q268&gt;'Costes máximos'!$D$22,'Costes máximos'!$D$22,Q268)</f>
        <v>0</v>
      </c>
      <c r="BE268" s="45">
        <f>IF(R268&gt;'Costes máximos'!$D$22,'Costes máximos'!$D$22,R268)</f>
        <v>0</v>
      </c>
      <c r="BF268" s="45">
        <f>IF(S268&gt;'Costes máximos'!$D$22,'Costes máximos'!$D$22,S268)</f>
        <v>0</v>
      </c>
      <c r="BG268" s="45">
        <f>IF(T268&gt;'Costes máximos'!$D$22,'Costes máximos'!$D$22,T268)</f>
        <v>0</v>
      </c>
      <c r="BH268" s="45">
        <f>IF(U268&gt;'Costes máximos'!$D$22,'Costes máximos'!$D$22,U268)</f>
        <v>0</v>
      </c>
    </row>
    <row r="269" spans="2:60" outlineLevel="1" x14ac:dyDescent="0.25">
      <c r="B269" s="63"/>
      <c r="C269" s="64"/>
      <c r="D269" s="64"/>
      <c r="E269" s="64"/>
      <c r="F269" s="95">
        <f>IFERROR(INDEX('1. Paquetes y Tareas'!$F$16:$F$84,MATCH(BC269,'1. Paquetes y Tareas'!$E$16:$E$84,0)),0)</f>
        <v>0</v>
      </c>
      <c r="G269" s="50"/>
      <c r="H269" s="96">
        <f>IF($C$48="Investigación industrial",IFERROR(INDEX('3. Gasto Total '!$G$25:$G$43,MATCH(G269,'3. Gasto Total '!$B$25:$B$43,0)),""),IFERROR(INDEX('3. Gasto Total '!$H$25:$H$43,MATCH(G269,'3. Gasto Total '!$B$25:$B$43,0)),))</f>
        <v>0</v>
      </c>
      <c r="I269" s="40"/>
      <c r="J269" s="40"/>
      <c r="K269" s="40"/>
      <c r="L269" s="40"/>
      <c r="M269" s="40"/>
      <c r="N269" s="40"/>
      <c r="O269" s="40"/>
      <c r="P269" s="95">
        <f t="shared" si="51"/>
        <v>0</v>
      </c>
      <c r="Q269" s="43"/>
      <c r="R269" s="43"/>
      <c r="S269" s="43"/>
      <c r="T269" s="44"/>
      <c r="U269" s="44"/>
      <c r="V269" s="97">
        <f t="shared" si="52"/>
        <v>0</v>
      </c>
      <c r="W269" s="97">
        <f t="shared" si="40"/>
        <v>0</v>
      </c>
      <c r="X269" s="97">
        <f t="shared" si="41"/>
        <v>0</v>
      </c>
      <c r="Y269" s="113"/>
      <c r="Z269" s="44"/>
      <c r="AA269" s="53"/>
      <c r="AB269" s="53"/>
      <c r="AC269" s="97">
        <f t="shared" si="42"/>
        <v>0</v>
      </c>
      <c r="AD269" s="113"/>
      <c r="AE269" s="46"/>
      <c r="AF269" s="46"/>
      <c r="AG269" s="46"/>
      <c r="AH269" s="97">
        <f t="shared" si="43"/>
        <v>0</v>
      </c>
      <c r="AI269" s="113"/>
      <c r="AJ269" s="46"/>
      <c r="AK269" s="54"/>
      <c r="AL269" s="53"/>
      <c r="AM269" s="97">
        <f t="shared" si="44"/>
        <v>0</v>
      </c>
      <c r="AN269" s="113"/>
      <c r="AO269" s="46"/>
      <c r="AP269" s="54"/>
      <c r="AQ269" s="53"/>
      <c r="AR269" s="97">
        <f t="shared" si="45"/>
        <v>0</v>
      </c>
      <c r="AS269" s="97">
        <f t="shared" si="46"/>
        <v>0</v>
      </c>
      <c r="AT269" s="97">
        <f t="shared" si="47"/>
        <v>0</v>
      </c>
      <c r="AU269" s="97">
        <f t="shared" si="48"/>
        <v>0</v>
      </c>
      <c r="AV269" s="113"/>
      <c r="AW269" s="46"/>
      <c r="AX269" s="46"/>
      <c r="AY269" s="97">
        <f t="shared" si="49"/>
        <v>0</v>
      </c>
      <c r="BC269" s="56" t="str">
        <f t="shared" si="50"/>
        <v/>
      </c>
      <c r="BD269" s="45">
        <f>IF(Q269&gt;'Costes máximos'!$D$22,'Costes máximos'!$D$22,Q269)</f>
        <v>0</v>
      </c>
      <c r="BE269" s="45">
        <f>IF(R269&gt;'Costes máximos'!$D$22,'Costes máximos'!$D$22,R269)</f>
        <v>0</v>
      </c>
      <c r="BF269" s="45">
        <f>IF(S269&gt;'Costes máximos'!$D$22,'Costes máximos'!$D$22,S269)</f>
        <v>0</v>
      </c>
      <c r="BG269" s="45">
        <f>IF(T269&gt;'Costes máximos'!$D$22,'Costes máximos'!$D$22,T269)</f>
        <v>0</v>
      </c>
      <c r="BH269" s="45">
        <f>IF(U269&gt;'Costes máximos'!$D$22,'Costes máximos'!$D$22,U269)</f>
        <v>0</v>
      </c>
    </row>
    <row r="270" spans="2:60" outlineLevel="1" x14ac:dyDescent="0.25">
      <c r="B270" s="63"/>
      <c r="C270" s="64"/>
      <c r="D270" s="64"/>
      <c r="E270" s="64"/>
      <c r="F270" s="95">
        <f>IFERROR(INDEX('1. Paquetes y Tareas'!$F$16:$F$84,MATCH(BC270,'1. Paquetes y Tareas'!$E$16:$E$84,0)),0)</f>
        <v>0</v>
      </c>
      <c r="G270" s="50"/>
      <c r="H270" s="96">
        <f>IF($C$48="Investigación industrial",IFERROR(INDEX('3. Gasto Total '!$G$25:$G$43,MATCH(G270,'3. Gasto Total '!$B$25:$B$43,0)),""),IFERROR(INDEX('3. Gasto Total '!$H$25:$H$43,MATCH(G270,'3. Gasto Total '!$B$25:$B$43,0)),))</f>
        <v>0</v>
      </c>
      <c r="I270" s="40"/>
      <c r="J270" s="40"/>
      <c r="K270" s="40"/>
      <c r="L270" s="40"/>
      <c r="M270" s="40"/>
      <c r="N270" s="40"/>
      <c r="O270" s="40"/>
      <c r="P270" s="95">
        <f t="shared" si="51"/>
        <v>0</v>
      </c>
      <c r="Q270" s="43"/>
      <c r="R270" s="43"/>
      <c r="S270" s="43"/>
      <c r="T270" s="44"/>
      <c r="U270" s="44"/>
      <c r="V270" s="97">
        <f t="shared" si="52"/>
        <v>0</v>
      </c>
      <c r="W270" s="97">
        <f t="shared" si="40"/>
        <v>0</v>
      </c>
      <c r="X270" s="97">
        <f t="shared" si="41"/>
        <v>0</v>
      </c>
      <c r="Y270" s="113"/>
      <c r="Z270" s="44"/>
      <c r="AA270" s="53"/>
      <c r="AB270" s="53"/>
      <c r="AC270" s="97">
        <f t="shared" si="42"/>
        <v>0</v>
      </c>
      <c r="AD270" s="113"/>
      <c r="AE270" s="46"/>
      <c r="AF270" s="46"/>
      <c r="AG270" s="46"/>
      <c r="AH270" s="97">
        <f t="shared" si="43"/>
        <v>0</v>
      </c>
      <c r="AI270" s="113"/>
      <c r="AJ270" s="46"/>
      <c r="AK270" s="54"/>
      <c r="AL270" s="53"/>
      <c r="AM270" s="97">
        <f t="shared" si="44"/>
        <v>0</v>
      </c>
      <c r="AN270" s="113"/>
      <c r="AO270" s="46"/>
      <c r="AP270" s="54"/>
      <c r="AQ270" s="53"/>
      <c r="AR270" s="97">
        <f t="shared" si="45"/>
        <v>0</v>
      </c>
      <c r="AS270" s="97">
        <f t="shared" si="46"/>
        <v>0</v>
      </c>
      <c r="AT270" s="97">
        <f t="shared" si="47"/>
        <v>0</v>
      </c>
      <c r="AU270" s="97">
        <f t="shared" si="48"/>
        <v>0</v>
      </c>
      <c r="AV270" s="113"/>
      <c r="AW270" s="46"/>
      <c r="AX270" s="46"/>
      <c r="AY270" s="97">
        <f t="shared" si="49"/>
        <v>0</v>
      </c>
      <c r="BC270" s="56" t="str">
        <f t="shared" si="50"/>
        <v/>
      </c>
      <c r="BD270" s="45">
        <f>IF(Q270&gt;'Costes máximos'!$D$22,'Costes máximos'!$D$22,Q270)</f>
        <v>0</v>
      </c>
      <c r="BE270" s="45">
        <f>IF(R270&gt;'Costes máximos'!$D$22,'Costes máximos'!$D$22,R270)</f>
        <v>0</v>
      </c>
      <c r="BF270" s="45">
        <f>IF(S270&gt;'Costes máximos'!$D$22,'Costes máximos'!$D$22,S270)</f>
        <v>0</v>
      </c>
      <c r="BG270" s="45">
        <f>IF(T270&gt;'Costes máximos'!$D$22,'Costes máximos'!$D$22,T270)</f>
        <v>0</v>
      </c>
      <c r="BH270" s="45">
        <f>IF(U270&gt;'Costes máximos'!$D$22,'Costes máximos'!$D$22,U270)</f>
        <v>0</v>
      </c>
    </row>
    <row r="271" spans="2:60" outlineLevel="1" x14ac:dyDescent="0.25">
      <c r="B271" s="63"/>
      <c r="C271" s="64"/>
      <c r="D271" s="64"/>
      <c r="E271" s="64"/>
      <c r="F271" s="95">
        <f>IFERROR(INDEX('1. Paquetes y Tareas'!$F$16:$F$84,MATCH(BC271,'1. Paquetes y Tareas'!$E$16:$E$84,0)),0)</f>
        <v>0</v>
      </c>
      <c r="G271" s="50"/>
      <c r="H271" s="96">
        <f>IF($C$48="Investigación industrial",IFERROR(INDEX('3. Gasto Total '!$G$25:$G$43,MATCH(G271,'3. Gasto Total '!$B$25:$B$43,0)),""),IFERROR(INDEX('3. Gasto Total '!$H$25:$H$43,MATCH(G271,'3. Gasto Total '!$B$25:$B$43,0)),))</f>
        <v>0</v>
      </c>
      <c r="I271" s="40"/>
      <c r="J271" s="40"/>
      <c r="K271" s="40"/>
      <c r="L271" s="40"/>
      <c r="M271" s="40"/>
      <c r="N271" s="40"/>
      <c r="O271" s="40"/>
      <c r="P271" s="95">
        <f t="shared" si="51"/>
        <v>0</v>
      </c>
      <c r="Q271" s="43"/>
      <c r="R271" s="43"/>
      <c r="S271" s="43"/>
      <c r="T271" s="44"/>
      <c r="U271" s="44"/>
      <c r="V271" s="97">
        <f t="shared" si="52"/>
        <v>0</v>
      </c>
      <c r="W271" s="97">
        <f t="shared" si="40"/>
        <v>0</v>
      </c>
      <c r="X271" s="97">
        <f t="shared" si="41"/>
        <v>0</v>
      </c>
      <c r="Y271" s="113"/>
      <c r="Z271" s="44"/>
      <c r="AA271" s="53"/>
      <c r="AB271" s="53"/>
      <c r="AC271" s="97">
        <f t="shared" si="42"/>
        <v>0</v>
      </c>
      <c r="AD271" s="113"/>
      <c r="AE271" s="46"/>
      <c r="AF271" s="46"/>
      <c r="AG271" s="46"/>
      <c r="AH271" s="97">
        <f t="shared" si="43"/>
        <v>0</v>
      </c>
      <c r="AI271" s="113"/>
      <c r="AJ271" s="46"/>
      <c r="AK271" s="54"/>
      <c r="AL271" s="53"/>
      <c r="AM271" s="97">
        <f t="shared" si="44"/>
        <v>0</v>
      </c>
      <c r="AN271" s="113"/>
      <c r="AO271" s="46"/>
      <c r="AP271" s="54"/>
      <c r="AQ271" s="53"/>
      <c r="AR271" s="97">
        <f t="shared" si="45"/>
        <v>0</v>
      </c>
      <c r="AS271" s="97">
        <f t="shared" si="46"/>
        <v>0</v>
      </c>
      <c r="AT271" s="97">
        <f t="shared" si="47"/>
        <v>0</v>
      </c>
      <c r="AU271" s="97">
        <f t="shared" si="48"/>
        <v>0</v>
      </c>
      <c r="AV271" s="113"/>
      <c r="AW271" s="46"/>
      <c r="AX271" s="46"/>
      <c r="AY271" s="97">
        <f t="shared" si="49"/>
        <v>0</v>
      </c>
      <c r="BC271" s="56" t="str">
        <f t="shared" si="50"/>
        <v/>
      </c>
      <c r="BD271" s="45">
        <f>IF(Q271&gt;'Costes máximos'!$D$22,'Costes máximos'!$D$22,Q271)</f>
        <v>0</v>
      </c>
      <c r="BE271" s="45">
        <f>IF(R271&gt;'Costes máximos'!$D$22,'Costes máximos'!$D$22,R271)</f>
        <v>0</v>
      </c>
      <c r="BF271" s="45">
        <f>IF(S271&gt;'Costes máximos'!$D$22,'Costes máximos'!$D$22,S271)</f>
        <v>0</v>
      </c>
      <c r="BG271" s="45">
        <f>IF(T271&gt;'Costes máximos'!$D$22,'Costes máximos'!$D$22,T271)</f>
        <v>0</v>
      </c>
      <c r="BH271" s="45">
        <f>IF(U271&gt;'Costes máximos'!$D$22,'Costes máximos'!$D$22,U271)</f>
        <v>0</v>
      </c>
    </row>
    <row r="272" spans="2:60" outlineLevel="1" x14ac:dyDescent="0.25">
      <c r="B272" s="63"/>
      <c r="C272" s="64"/>
      <c r="D272" s="64"/>
      <c r="E272" s="64"/>
      <c r="F272" s="95">
        <f>IFERROR(INDEX('1. Paquetes y Tareas'!$F$16:$F$84,MATCH(BC272,'1. Paquetes y Tareas'!$E$16:$E$84,0)),0)</f>
        <v>0</v>
      </c>
      <c r="G272" s="50"/>
      <c r="H272" s="96">
        <f>IF($C$48="Investigación industrial",IFERROR(INDEX('3. Gasto Total '!$G$25:$G$43,MATCH(G272,'3. Gasto Total '!$B$25:$B$43,0)),""),IFERROR(INDEX('3. Gasto Total '!$H$25:$H$43,MATCH(G272,'3. Gasto Total '!$B$25:$B$43,0)),))</f>
        <v>0</v>
      </c>
      <c r="I272" s="40"/>
      <c r="J272" s="40"/>
      <c r="K272" s="40"/>
      <c r="L272" s="40"/>
      <c r="M272" s="40"/>
      <c r="N272" s="40"/>
      <c r="O272" s="40"/>
      <c r="P272" s="95">
        <f t="shared" si="51"/>
        <v>0</v>
      </c>
      <c r="Q272" s="43"/>
      <c r="R272" s="43"/>
      <c r="S272" s="43"/>
      <c r="T272" s="44"/>
      <c r="U272" s="44"/>
      <c r="V272" s="97">
        <f t="shared" si="52"/>
        <v>0</v>
      </c>
      <c r="W272" s="97">
        <f t="shared" si="40"/>
        <v>0</v>
      </c>
      <c r="X272" s="97">
        <f t="shared" si="41"/>
        <v>0</v>
      </c>
      <c r="Y272" s="113"/>
      <c r="Z272" s="44"/>
      <c r="AA272" s="53"/>
      <c r="AB272" s="53"/>
      <c r="AC272" s="97">
        <f t="shared" si="42"/>
        <v>0</v>
      </c>
      <c r="AD272" s="113"/>
      <c r="AE272" s="46"/>
      <c r="AF272" s="46"/>
      <c r="AG272" s="46"/>
      <c r="AH272" s="97">
        <f t="shared" si="43"/>
        <v>0</v>
      </c>
      <c r="AI272" s="113"/>
      <c r="AJ272" s="46"/>
      <c r="AK272" s="54"/>
      <c r="AL272" s="53"/>
      <c r="AM272" s="97">
        <f t="shared" si="44"/>
        <v>0</v>
      </c>
      <c r="AN272" s="113"/>
      <c r="AO272" s="46"/>
      <c r="AP272" s="54"/>
      <c r="AQ272" s="53"/>
      <c r="AR272" s="97">
        <f t="shared" si="45"/>
        <v>0</v>
      </c>
      <c r="AS272" s="97">
        <f t="shared" si="46"/>
        <v>0</v>
      </c>
      <c r="AT272" s="97">
        <f t="shared" si="47"/>
        <v>0</v>
      </c>
      <c r="AU272" s="97">
        <f t="shared" si="48"/>
        <v>0</v>
      </c>
      <c r="AV272" s="113"/>
      <c r="AW272" s="46"/>
      <c r="AX272" s="46"/>
      <c r="AY272" s="97">
        <f t="shared" si="49"/>
        <v>0</v>
      </c>
      <c r="BC272" s="56" t="str">
        <f t="shared" si="50"/>
        <v/>
      </c>
      <c r="BD272" s="45">
        <f>IF(Q272&gt;'Costes máximos'!$D$22,'Costes máximos'!$D$22,Q272)</f>
        <v>0</v>
      </c>
      <c r="BE272" s="45">
        <f>IF(R272&gt;'Costes máximos'!$D$22,'Costes máximos'!$D$22,R272)</f>
        <v>0</v>
      </c>
      <c r="BF272" s="45">
        <f>IF(S272&gt;'Costes máximos'!$D$22,'Costes máximos'!$D$22,S272)</f>
        <v>0</v>
      </c>
      <c r="BG272" s="45">
        <f>IF(T272&gt;'Costes máximos'!$D$22,'Costes máximos'!$D$22,T272)</f>
        <v>0</v>
      </c>
      <c r="BH272" s="45">
        <f>IF(U272&gt;'Costes máximos'!$D$22,'Costes máximos'!$D$22,U272)</f>
        <v>0</v>
      </c>
    </row>
    <row r="273" spans="2:60" outlineLevel="1" x14ac:dyDescent="0.25">
      <c r="B273" s="63"/>
      <c r="C273" s="64"/>
      <c r="D273" s="64"/>
      <c r="E273" s="64"/>
      <c r="F273" s="95">
        <f>IFERROR(INDEX('1. Paquetes y Tareas'!$F$16:$F$84,MATCH(BC273,'1. Paquetes y Tareas'!$E$16:$E$84,0)),0)</f>
        <v>0</v>
      </c>
      <c r="G273" s="50"/>
      <c r="H273" s="96">
        <f>IF($C$48="Investigación industrial",IFERROR(INDEX('3. Gasto Total '!$G$25:$G$43,MATCH(G273,'3. Gasto Total '!$B$25:$B$43,0)),""),IFERROR(INDEX('3. Gasto Total '!$H$25:$H$43,MATCH(G273,'3. Gasto Total '!$B$25:$B$43,0)),))</f>
        <v>0</v>
      </c>
      <c r="I273" s="40"/>
      <c r="J273" s="40"/>
      <c r="K273" s="40"/>
      <c r="L273" s="40"/>
      <c r="M273" s="40"/>
      <c r="N273" s="40"/>
      <c r="O273" s="40"/>
      <c r="P273" s="95">
        <f t="shared" si="51"/>
        <v>0</v>
      </c>
      <c r="Q273" s="43"/>
      <c r="R273" s="43"/>
      <c r="S273" s="43"/>
      <c r="T273" s="44"/>
      <c r="U273" s="44"/>
      <c r="V273" s="97">
        <f t="shared" si="52"/>
        <v>0</v>
      </c>
      <c r="W273" s="97">
        <f t="shared" si="40"/>
        <v>0</v>
      </c>
      <c r="X273" s="97">
        <f t="shared" si="41"/>
        <v>0</v>
      </c>
      <c r="Y273" s="113"/>
      <c r="Z273" s="44"/>
      <c r="AA273" s="53"/>
      <c r="AB273" s="53"/>
      <c r="AC273" s="97">
        <f t="shared" si="42"/>
        <v>0</v>
      </c>
      <c r="AD273" s="113"/>
      <c r="AE273" s="46"/>
      <c r="AF273" s="46"/>
      <c r="AG273" s="46"/>
      <c r="AH273" s="97">
        <f t="shared" si="43"/>
        <v>0</v>
      </c>
      <c r="AI273" s="113"/>
      <c r="AJ273" s="46"/>
      <c r="AK273" s="54"/>
      <c r="AL273" s="53"/>
      <c r="AM273" s="97">
        <f t="shared" si="44"/>
        <v>0</v>
      </c>
      <c r="AN273" s="113"/>
      <c r="AO273" s="46"/>
      <c r="AP273" s="54"/>
      <c r="AQ273" s="53"/>
      <c r="AR273" s="97">
        <f t="shared" si="45"/>
        <v>0</v>
      </c>
      <c r="AS273" s="97">
        <f t="shared" si="46"/>
        <v>0</v>
      </c>
      <c r="AT273" s="97">
        <f t="shared" si="47"/>
        <v>0</v>
      </c>
      <c r="AU273" s="97">
        <f t="shared" si="48"/>
        <v>0</v>
      </c>
      <c r="AV273" s="113"/>
      <c r="AW273" s="46"/>
      <c r="AX273" s="46"/>
      <c r="AY273" s="97">
        <f t="shared" si="49"/>
        <v>0</v>
      </c>
      <c r="BC273" s="56" t="str">
        <f t="shared" si="50"/>
        <v/>
      </c>
      <c r="BD273" s="45">
        <f>IF(Q273&gt;'Costes máximos'!$D$22,'Costes máximos'!$D$22,Q273)</f>
        <v>0</v>
      </c>
      <c r="BE273" s="45">
        <f>IF(R273&gt;'Costes máximos'!$D$22,'Costes máximos'!$D$22,R273)</f>
        <v>0</v>
      </c>
      <c r="BF273" s="45">
        <f>IF(S273&gt;'Costes máximos'!$D$22,'Costes máximos'!$D$22,S273)</f>
        <v>0</v>
      </c>
      <c r="BG273" s="45">
        <f>IF(T273&gt;'Costes máximos'!$D$22,'Costes máximos'!$D$22,T273)</f>
        <v>0</v>
      </c>
      <c r="BH273" s="45">
        <f>IF(U273&gt;'Costes máximos'!$D$22,'Costes máximos'!$D$22,U273)</f>
        <v>0</v>
      </c>
    </row>
    <row r="274" spans="2:60" outlineLevel="1" x14ac:dyDescent="0.25">
      <c r="B274" s="63"/>
      <c r="C274" s="64"/>
      <c r="D274" s="64"/>
      <c r="E274" s="64"/>
      <c r="F274" s="95">
        <f>IFERROR(INDEX('1. Paquetes y Tareas'!$F$16:$F$84,MATCH(BC274,'1. Paquetes y Tareas'!$E$16:$E$84,0)),0)</f>
        <v>0</v>
      </c>
      <c r="G274" s="50"/>
      <c r="H274" s="96">
        <f>IF($C$48="Investigación industrial",IFERROR(INDEX('3. Gasto Total '!$G$25:$G$43,MATCH(G274,'3. Gasto Total '!$B$25:$B$43,0)),""),IFERROR(INDEX('3. Gasto Total '!$H$25:$H$43,MATCH(G274,'3. Gasto Total '!$B$25:$B$43,0)),))</f>
        <v>0</v>
      </c>
      <c r="I274" s="40"/>
      <c r="J274" s="40"/>
      <c r="K274" s="40"/>
      <c r="L274" s="40"/>
      <c r="M274" s="40"/>
      <c r="N274" s="40"/>
      <c r="O274" s="40"/>
      <c r="P274" s="95">
        <f t="shared" si="51"/>
        <v>0</v>
      </c>
      <c r="Q274" s="43"/>
      <c r="R274" s="43"/>
      <c r="S274" s="43"/>
      <c r="T274" s="44"/>
      <c r="U274" s="44"/>
      <c r="V274" s="97">
        <f t="shared" si="52"/>
        <v>0</v>
      </c>
      <c r="W274" s="97">
        <f t="shared" si="40"/>
        <v>0</v>
      </c>
      <c r="X274" s="97">
        <f t="shared" si="41"/>
        <v>0</v>
      </c>
      <c r="Y274" s="113"/>
      <c r="Z274" s="44"/>
      <c r="AA274" s="53"/>
      <c r="AB274" s="53"/>
      <c r="AC274" s="97">
        <f t="shared" si="42"/>
        <v>0</v>
      </c>
      <c r="AD274" s="113"/>
      <c r="AE274" s="46"/>
      <c r="AF274" s="46"/>
      <c r="AG274" s="46"/>
      <c r="AH274" s="97">
        <f t="shared" si="43"/>
        <v>0</v>
      </c>
      <c r="AI274" s="113"/>
      <c r="AJ274" s="46"/>
      <c r="AK274" s="54"/>
      <c r="AL274" s="53"/>
      <c r="AM274" s="97">
        <f t="shared" si="44"/>
        <v>0</v>
      </c>
      <c r="AN274" s="113"/>
      <c r="AO274" s="46"/>
      <c r="AP274" s="54"/>
      <c r="AQ274" s="53"/>
      <c r="AR274" s="97">
        <f t="shared" si="45"/>
        <v>0</v>
      </c>
      <c r="AS274" s="97">
        <f t="shared" si="46"/>
        <v>0</v>
      </c>
      <c r="AT274" s="97">
        <f t="shared" si="47"/>
        <v>0</v>
      </c>
      <c r="AU274" s="97">
        <f t="shared" si="48"/>
        <v>0</v>
      </c>
      <c r="AV274" s="113"/>
      <c r="AW274" s="46"/>
      <c r="AX274" s="46"/>
      <c r="AY274" s="97">
        <f t="shared" si="49"/>
        <v>0</v>
      </c>
      <c r="BC274" s="56" t="str">
        <f t="shared" si="50"/>
        <v/>
      </c>
      <c r="BD274" s="45">
        <f>IF(Q274&gt;'Costes máximos'!$D$22,'Costes máximos'!$D$22,Q274)</f>
        <v>0</v>
      </c>
      <c r="BE274" s="45">
        <f>IF(R274&gt;'Costes máximos'!$D$22,'Costes máximos'!$D$22,R274)</f>
        <v>0</v>
      </c>
      <c r="BF274" s="45">
        <f>IF(S274&gt;'Costes máximos'!$D$22,'Costes máximos'!$D$22,S274)</f>
        <v>0</v>
      </c>
      <c r="BG274" s="45">
        <f>IF(T274&gt;'Costes máximos'!$D$22,'Costes máximos'!$D$22,T274)</f>
        <v>0</v>
      </c>
      <c r="BH274" s="45">
        <f>IF(U274&gt;'Costes máximos'!$D$22,'Costes máximos'!$D$22,U274)</f>
        <v>0</v>
      </c>
    </row>
    <row r="275" spans="2:60" outlineLevel="1" x14ac:dyDescent="0.25">
      <c r="B275" s="63"/>
      <c r="C275" s="64"/>
      <c r="D275" s="64"/>
      <c r="E275" s="64"/>
      <c r="F275" s="95">
        <f>IFERROR(INDEX('1. Paquetes y Tareas'!$F$16:$F$84,MATCH(BC275,'1. Paquetes y Tareas'!$E$16:$E$84,0)),0)</f>
        <v>0</v>
      </c>
      <c r="G275" s="50"/>
      <c r="H275" s="96">
        <f>IF($C$48="Investigación industrial",IFERROR(INDEX('3. Gasto Total '!$G$25:$G$43,MATCH(G275,'3. Gasto Total '!$B$25:$B$43,0)),""),IFERROR(INDEX('3. Gasto Total '!$H$25:$H$43,MATCH(G275,'3. Gasto Total '!$B$25:$B$43,0)),))</f>
        <v>0</v>
      </c>
      <c r="I275" s="40"/>
      <c r="J275" s="40"/>
      <c r="K275" s="40"/>
      <c r="L275" s="40"/>
      <c r="M275" s="40"/>
      <c r="N275" s="40"/>
      <c r="O275" s="40"/>
      <c r="P275" s="95">
        <f t="shared" si="51"/>
        <v>0</v>
      </c>
      <c r="Q275" s="43"/>
      <c r="R275" s="43"/>
      <c r="S275" s="43"/>
      <c r="T275" s="44"/>
      <c r="U275" s="44"/>
      <c r="V275" s="97">
        <f t="shared" si="52"/>
        <v>0</v>
      </c>
      <c r="W275" s="97">
        <f t="shared" si="40"/>
        <v>0</v>
      </c>
      <c r="X275" s="97">
        <f t="shared" si="41"/>
        <v>0</v>
      </c>
      <c r="Y275" s="113"/>
      <c r="Z275" s="44"/>
      <c r="AA275" s="53"/>
      <c r="AB275" s="53"/>
      <c r="AC275" s="97">
        <f t="shared" si="42"/>
        <v>0</v>
      </c>
      <c r="AD275" s="113"/>
      <c r="AE275" s="46"/>
      <c r="AF275" s="46"/>
      <c r="AG275" s="46"/>
      <c r="AH275" s="97">
        <f t="shared" si="43"/>
        <v>0</v>
      </c>
      <c r="AI275" s="113"/>
      <c r="AJ275" s="46"/>
      <c r="AK275" s="54"/>
      <c r="AL275" s="53"/>
      <c r="AM275" s="97">
        <f t="shared" si="44"/>
        <v>0</v>
      </c>
      <c r="AN275" s="113"/>
      <c r="AO275" s="46"/>
      <c r="AP275" s="54"/>
      <c r="AQ275" s="53"/>
      <c r="AR275" s="97">
        <f t="shared" si="45"/>
        <v>0</v>
      </c>
      <c r="AS275" s="97">
        <f t="shared" si="46"/>
        <v>0</v>
      </c>
      <c r="AT275" s="97">
        <f t="shared" si="47"/>
        <v>0</v>
      </c>
      <c r="AU275" s="97">
        <f t="shared" si="48"/>
        <v>0</v>
      </c>
      <c r="AV275" s="113"/>
      <c r="AW275" s="46"/>
      <c r="AX275" s="46"/>
      <c r="AY275" s="97">
        <f t="shared" si="49"/>
        <v>0</v>
      </c>
      <c r="BC275" s="56" t="str">
        <f t="shared" si="50"/>
        <v/>
      </c>
      <c r="BD275" s="45">
        <f>IF(Q275&gt;'Costes máximos'!$D$22,'Costes máximos'!$D$22,Q275)</f>
        <v>0</v>
      </c>
      <c r="BE275" s="45">
        <f>IF(R275&gt;'Costes máximos'!$D$22,'Costes máximos'!$D$22,R275)</f>
        <v>0</v>
      </c>
      <c r="BF275" s="45">
        <f>IF(S275&gt;'Costes máximos'!$D$22,'Costes máximos'!$D$22,S275)</f>
        <v>0</v>
      </c>
      <c r="BG275" s="45">
        <f>IF(T275&gt;'Costes máximos'!$D$22,'Costes máximos'!$D$22,T275)</f>
        <v>0</v>
      </c>
      <c r="BH275" s="45">
        <f>IF(U275&gt;'Costes máximos'!$D$22,'Costes máximos'!$D$22,U275)</f>
        <v>0</v>
      </c>
    </row>
    <row r="276" spans="2:60" outlineLevel="1" x14ac:dyDescent="0.25">
      <c r="B276" s="63"/>
      <c r="C276" s="64"/>
      <c r="D276" s="64"/>
      <c r="E276" s="64"/>
      <c r="F276" s="95">
        <f>IFERROR(INDEX('1. Paquetes y Tareas'!$F$16:$F$84,MATCH(BC276,'1. Paquetes y Tareas'!$E$16:$E$84,0)),0)</f>
        <v>0</v>
      </c>
      <c r="G276" s="50"/>
      <c r="H276" s="96">
        <f>IF($C$48="Investigación industrial",IFERROR(INDEX('3. Gasto Total '!$G$25:$G$43,MATCH(G276,'3. Gasto Total '!$B$25:$B$43,0)),""),IFERROR(INDEX('3. Gasto Total '!$H$25:$H$43,MATCH(G276,'3. Gasto Total '!$B$25:$B$43,0)),))</f>
        <v>0</v>
      </c>
      <c r="I276" s="40"/>
      <c r="J276" s="40"/>
      <c r="K276" s="40"/>
      <c r="L276" s="40"/>
      <c r="M276" s="40"/>
      <c r="N276" s="40"/>
      <c r="O276" s="40"/>
      <c r="P276" s="95">
        <f t="shared" si="51"/>
        <v>0</v>
      </c>
      <c r="Q276" s="43"/>
      <c r="R276" s="43"/>
      <c r="S276" s="43"/>
      <c r="T276" s="44"/>
      <c r="U276" s="44"/>
      <c r="V276" s="97">
        <f t="shared" si="52"/>
        <v>0</v>
      </c>
      <c r="W276" s="97">
        <f t="shared" si="40"/>
        <v>0</v>
      </c>
      <c r="X276" s="97">
        <f t="shared" si="41"/>
        <v>0</v>
      </c>
      <c r="Y276" s="113"/>
      <c r="Z276" s="44"/>
      <c r="AA276" s="53"/>
      <c r="AB276" s="53"/>
      <c r="AC276" s="97">
        <f t="shared" si="42"/>
        <v>0</v>
      </c>
      <c r="AD276" s="113"/>
      <c r="AE276" s="46"/>
      <c r="AF276" s="46"/>
      <c r="AG276" s="46"/>
      <c r="AH276" s="97">
        <f t="shared" si="43"/>
        <v>0</v>
      </c>
      <c r="AI276" s="113"/>
      <c r="AJ276" s="46"/>
      <c r="AK276" s="54"/>
      <c r="AL276" s="53"/>
      <c r="AM276" s="97">
        <f t="shared" si="44"/>
        <v>0</v>
      </c>
      <c r="AN276" s="113"/>
      <c r="AO276" s="46"/>
      <c r="AP276" s="54"/>
      <c r="AQ276" s="53"/>
      <c r="AR276" s="97">
        <f t="shared" si="45"/>
        <v>0</v>
      </c>
      <c r="AS276" s="97">
        <f t="shared" si="46"/>
        <v>0</v>
      </c>
      <c r="AT276" s="97">
        <f t="shared" si="47"/>
        <v>0</v>
      </c>
      <c r="AU276" s="97">
        <f t="shared" si="48"/>
        <v>0</v>
      </c>
      <c r="AV276" s="113"/>
      <c r="AW276" s="46"/>
      <c r="AX276" s="46"/>
      <c r="AY276" s="97">
        <f t="shared" si="49"/>
        <v>0</v>
      </c>
      <c r="BC276" s="56" t="str">
        <f t="shared" si="50"/>
        <v/>
      </c>
      <c r="BD276" s="45">
        <f>IF(Q276&gt;'Costes máximos'!$D$22,'Costes máximos'!$D$22,Q276)</f>
        <v>0</v>
      </c>
      <c r="BE276" s="45">
        <f>IF(R276&gt;'Costes máximos'!$D$22,'Costes máximos'!$D$22,R276)</f>
        <v>0</v>
      </c>
      <c r="BF276" s="45">
        <f>IF(S276&gt;'Costes máximos'!$D$22,'Costes máximos'!$D$22,S276)</f>
        <v>0</v>
      </c>
      <c r="BG276" s="45">
        <f>IF(T276&gt;'Costes máximos'!$D$22,'Costes máximos'!$D$22,T276)</f>
        <v>0</v>
      </c>
      <c r="BH276" s="45">
        <f>IF(U276&gt;'Costes máximos'!$D$22,'Costes máximos'!$D$22,U276)</f>
        <v>0</v>
      </c>
    </row>
    <row r="277" spans="2:60" outlineLevel="1" x14ac:dyDescent="0.25">
      <c r="B277" s="63"/>
      <c r="C277" s="64"/>
      <c r="D277" s="64"/>
      <c r="E277" s="64"/>
      <c r="F277" s="95">
        <f>IFERROR(INDEX('1. Paquetes y Tareas'!$F$16:$F$84,MATCH(BC277,'1. Paquetes y Tareas'!$E$16:$E$84,0)),0)</f>
        <v>0</v>
      </c>
      <c r="G277" s="50"/>
      <c r="H277" s="96">
        <f>IF($C$48="Investigación industrial",IFERROR(INDEX('3. Gasto Total '!$G$25:$G$43,MATCH(G277,'3. Gasto Total '!$B$25:$B$43,0)),""),IFERROR(INDEX('3. Gasto Total '!$H$25:$H$43,MATCH(G277,'3. Gasto Total '!$B$25:$B$43,0)),))</f>
        <v>0</v>
      </c>
      <c r="I277" s="40"/>
      <c r="J277" s="40"/>
      <c r="K277" s="40"/>
      <c r="L277" s="40"/>
      <c r="M277" s="40"/>
      <c r="N277" s="40"/>
      <c r="O277" s="40"/>
      <c r="P277" s="95">
        <f t="shared" si="51"/>
        <v>0</v>
      </c>
      <c r="Q277" s="43"/>
      <c r="R277" s="43"/>
      <c r="S277" s="43"/>
      <c r="T277" s="44"/>
      <c r="U277" s="44"/>
      <c r="V277" s="97">
        <f t="shared" si="52"/>
        <v>0</v>
      </c>
      <c r="W277" s="97">
        <f t="shared" si="40"/>
        <v>0</v>
      </c>
      <c r="X277" s="97">
        <f t="shared" si="41"/>
        <v>0</v>
      </c>
      <c r="Y277" s="113"/>
      <c r="Z277" s="44"/>
      <c r="AA277" s="53"/>
      <c r="AB277" s="53"/>
      <c r="AC277" s="97">
        <f t="shared" si="42"/>
        <v>0</v>
      </c>
      <c r="AD277" s="113"/>
      <c r="AE277" s="46"/>
      <c r="AF277" s="46"/>
      <c r="AG277" s="46"/>
      <c r="AH277" s="97">
        <f t="shared" si="43"/>
        <v>0</v>
      </c>
      <c r="AI277" s="113"/>
      <c r="AJ277" s="46"/>
      <c r="AK277" s="54"/>
      <c r="AL277" s="53"/>
      <c r="AM277" s="97">
        <f t="shared" si="44"/>
        <v>0</v>
      </c>
      <c r="AN277" s="113"/>
      <c r="AO277" s="46"/>
      <c r="AP277" s="54"/>
      <c r="AQ277" s="53"/>
      <c r="AR277" s="97">
        <f t="shared" si="45"/>
        <v>0</v>
      </c>
      <c r="AS277" s="97">
        <f t="shared" si="46"/>
        <v>0</v>
      </c>
      <c r="AT277" s="97">
        <f t="shared" si="47"/>
        <v>0</v>
      </c>
      <c r="AU277" s="97">
        <f t="shared" si="48"/>
        <v>0</v>
      </c>
      <c r="AV277" s="113"/>
      <c r="AW277" s="46"/>
      <c r="AX277" s="46"/>
      <c r="AY277" s="97">
        <f t="shared" si="49"/>
        <v>0</v>
      </c>
      <c r="BC277" s="56" t="str">
        <f t="shared" si="50"/>
        <v/>
      </c>
      <c r="BD277" s="45">
        <f>IF(Q277&gt;'Costes máximos'!$D$22,'Costes máximos'!$D$22,Q277)</f>
        <v>0</v>
      </c>
      <c r="BE277" s="45">
        <f>IF(R277&gt;'Costes máximos'!$D$22,'Costes máximos'!$D$22,R277)</f>
        <v>0</v>
      </c>
      <c r="BF277" s="45">
        <f>IF(S277&gt;'Costes máximos'!$D$22,'Costes máximos'!$D$22,S277)</f>
        <v>0</v>
      </c>
      <c r="BG277" s="45">
        <f>IF(T277&gt;'Costes máximos'!$D$22,'Costes máximos'!$D$22,T277)</f>
        <v>0</v>
      </c>
      <c r="BH277" s="45">
        <f>IF(U277&gt;'Costes máximos'!$D$22,'Costes máximos'!$D$22,U277)</f>
        <v>0</v>
      </c>
    </row>
    <row r="278" spans="2:60" outlineLevel="1" x14ac:dyDescent="0.25">
      <c r="B278" s="63"/>
      <c r="C278" s="64"/>
      <c r="D278" s="64"/>
      <c r="E278" s="64"/>
      <c r="F278" s="95">
        <f>IFERROR(INDEX('1. Paquetes y Tareas'!$F$16:$F$84,MATCH(BC278,'1. Paquetes y Tareas'!$E$16:$E$84,0)),0)</f>
        <v>0</v>
      </c>
      <c r="G278" s="50"/>
      <c r="H278" s="96">
        <f>IF($C$48="Investigación industrial",IFERROR(INDEX('3. Gasto Total '!$G$25:$G$43,MATCH(G278,'3. Gasto Total '!$B$25:$B$43,0)),""),IFERROR(INDEX('3. Gasto Total '!$H$25:$H$43,MATCH(G278,'3. Gasto Total '!$B$25:$B$43,0)),))</f>
        <v>0</v>
      </c>
      <c r="I278" s="40"/>
      <c r="J278" s="40"/>
      <c r="K278" s="40"/>
      <c r="L278" s="40"/>
      <c r="M278" s="40"/>
      <c r="N278" s="40"/>
      <c r="O278" s="40"/>
      <c r="P278" s="95">
        <f t="shared" si="51"/>
        <v>0</v>
      </c>
      <c r="Q278" s="43"/>
      <c r="R278" s="43"/>
      <c r="S278" s="43"/>
      <c r="T278" s="44"/>
      <c r="U278" s="44"/>
      <c r="V278" s="97">
        <f t="shared" si="52"/>
        <v>0</v>
      </c>
      <c r="W278" s="97">
        <f t="shared" si="40"/>
        <v>0</v>
      </c>
      <c r="X278" s="97">
        <f t="shared" si="41"/>
        <v>0</v>
      </c>
      <c r="Y278" s="113"/>
      <c r="Z278" s="44"/>
      <c r="AA278" s="53"/>
      <c r="AB278" s="53"/>
      <c r="AC278" s="97">
        <f t="shared" si="42"/>
        <v>0</v>
      </c>
      <c r="AD278" s="113"/>
      <c r="AE278" s="46"/>
      <c r="AF278" s="46"/>
      <c r="AG278" s="46"/>
      <c r="AH278" s="97">
        <f t="shared" si="43"/>
        <v>0</v>
      </c>
      <c r="AI278" s="113"/>
      <c r="AJ278" s="46"/>
      <c r="AK278" s="54"/>
      <c r="AL278" s="53"/>
      <c r="AM278" s="97">
        <f t="shared" si="44"/>
        <v>0</v>
      </c>
      <c r="AN278" s="113"/>
      <c r="AO278" s="46"/>
      <c r="AP278" s="54"/>
      <c r="AQ278" s="53"/>
      <c r="AR278" s="97">
        <f t="shared" si="45"/>
        <v>0</v>
      </c>
      <c r="AS278" s="97">
        <f t="shared" si="46"/>
        <v>0</v>
      </c>
      <c r="AT278" s="97">
        <f t="shared" si="47"/>
        <v>0</v>
      </c>
      <c r="AU278" s="97">
        <f t="shared" si="48"/>
        <v>0</v>
      </c>
      <c r="AV278" s="113"/>
      <c r="AW278" s="46"/>
      <c r="AX278" s="46"/>
      <c r="AY278" s="97">
        <f t="shared" si="49"/>
        <v>0</v>
      </c>
      <c r="BC278" s="56" t="str">
        <f t="shared" si="50"/>
        <v/>
      </c>
      <c r="BD278" s="45">
        <f>IF(Q278&gt;'Costes máximos'!$D$22,'Costes máximos'!$D$22,Q278)</f>
        <v>0</v>
      </c>
      <c r="BE278" s="45">
        <f>IF(R278&gt;'Costes máximos'!$D$22,'Costes máximos'!$D$22,R278)</f>
        <v>0</v>
      </c>
      <c r="BF278" s="45">
        <f>IF(S278&gt;'Costes máximos'!$D$22,'Costes máximos'!$D$22,S278)</f>
        <v>0</v>
      </c>
      <c r="BG278" s="45">
        <f>IF(T278&gt;'Costes máximos'!$D$22,'Costes máximos'!$D$22,T278)</f>
        <v>0</v>
      </c>
      <c r="BH278" s="45">
        <f>IF(U278&gt;'Costes máximos'!$D$22,'Costes máximos'!$D$22,U278)</f>
        <v>0</v>
      </c>
    </row>
    <row r="279" spans="2:60" outlineLevel="1" x14ac:dyDescent="0.25">
      <c r="B279" s="63"/>
      <c r="C279" s="64"/>
      <c r="D279" s="64"/>
      <c r="E279" s="64"/>
      <c r="F279" s="95">
        <f>IFERROR(INDEX('1. Paquetes y Tareas'!$F$16:$F$84,MATCH(BC279,'1. Paquetes y Tareas'!$E$16:$E$84,0)),0)</f>
        <v>0</v>
      </c>
      <c r="G279" s="50"/>
      <c r="H279" s="96">
        <f>IF($C$48="Investigación industrial",IFERROR(INDEX('3. Gasto Total '!$G$25:$G$43,MATCH(G279,'3. Gasto Total '!$B$25:$B$43,0)),""),IFERROR(INDEX('3. Gasto Total '!$H$25:$H$43,MATCH(G279,'3. Gasto Total '!$B$25:$B$43,0)),))</f>
        <v>0</v>
      </c>
      <c r="I279" s="40"/>
      <c r="J279" s="40"/>
      <c r="K279" s="40"/>
      <c r="L279" s="40"/>
      <c r="M279" s="40"/>
      <c r="N279" s="40"/>
      <c r="O279" s="40"/>
      <c r="P279" s="95">
        <f t="shared" si="51"/>
        <v>0</v>
      </c>
      <c r="Q279" s="43"/>
      <c r="R279" s="43"/>
      <c r="S279" s="43"/>
      <c r="T279" s="44"/>
      <c r="U279" s="44"/>
      <c r="V279" s="97">
        <f t="shared" si="52"/>
        <v>0</v>
      </c>
      <c r="W279" s="97">
        <f t="shared" si="40"/>
        <v>0</v>
      </c>
      <c r="X279" s="97">
        <f t="shared" si="41"/>
        <v>0</v>
      </c>
      <c r="Y279" s="113"/>
      <c r="Z279" s="44"/>
      <c r="AA279" s="53"/>
      <c r="AB279" s="53"/>
      <c r="AC279" s="97">
        <f t="shared" si="42"/>
        <v>0</v>
      </c>
      <c r="AD279" s="113"/>
      <c r="AE279" s="46"/>
      <c r="AF279" s="46"/>
      <c r="AG279" s="46"/>
      <c r="AH279" s="97">
        <f t="shared" si="43"/>
        <v>0</v>
      </c>
      <c r="AI279" s="113"/>
      <c r="AJ279" s="46"/>
      <c r="AK279" s="54"/>
      <c r="AL279" s="53"/>
      <c r="AM279" s="97">
        <f t="shared" si="44"/>
        <v>0</v>
      </c>
      <c r="AN279" s="113"/>
      <c r="AO279" s="46"/>
      <c r="AP279" s="54"/>
      <c r="AQ279" s="53"/>
      <c r="AR279" s="97">
        <f t="shared" si="45"/>
        <v>0</v>
      </c>
      <c r="AS279" s="97">
        <f t="shared" si="46"/>
        <v>0</v>
      </c>
      <c r="AT279" s="97">
        <f t="shared" si="47"/>
        <v>0</v>
      </c>
      <c r="AU279" s="97">
        <f t="shared" si="48"/>
        <v>0</v>
      </c>
      <c r="AV279" s="113"/>
      <c r="AW279" s="46"/>
      <c r="AX279" s="46"/>
      <c r="AY279" s="97">
        <f t="shared" si="49"/>
        <v>0</v>
      </c>
      <c r="BC279" s="56" t="str">
        <f t="shared" si="50"/>
        <v/>
      </c>
      <c r="BD279" s="45">
        <f>IF(Q279&gt;'Costes máximos'!$D$22,'Costes máximos'!$D$22,Q279)</f>
        <v>0</v>
      </c>
      <c r="BE279" s="45">
        <f>IF(R279&gt;'Costes máximos'!$D$22,'Costes máximos'!$D$22,R279)</f>
        <v>0</v>
      </c>
      <c r="BF279" s="45">
        <f>IF(S279&gt;'Costes máximos'!$D$22,'Costes máximos'!$D$22,S279)</f>
        <v>0</v>
      </c>
      <c r="BG279" s="45">
        <f>IF(T279&gt;'Costes máximos'!$D$22,'Costes máximos'!$D$22,T279)</f>
        <v>0</v>
      </c>
      <c r="BH279" s="45">
        <f>IF(U279&gt;'Costes máximos'!$D$22,'Costes máximos'!$D$22,U279)</f>
        <v>0</v>
      </c>
    </row>
    <row r="280" spans="2:60" x14ac:dyDescent="0.25">
      <c r="B280" s="63"/>
      <c r="C280" s="64"/>
      <c r="D280" s="64"/>
      <c r="E280" s="64"/>
      <c r="F280" s="95">
        <f>IFERROR(INDEX('1. Paquetes y Tareas'!$F$16:$F$84,MATCH(BC280,'1. Paquetes y Tareas'!$E$16:$E$84,0)),0)</f>
        <v>0</v>
      </c>
      <c r="G280" s="50"/>
      <c r="H280" s="96">
        <f>IF($C$48="Investigación industrial",IFERROR(INDEX('3. Gasto Total '!$G$25:$G$43,MATCH(G280,'3. Gasto Total '!$B$25:$B$43,0)),""),IFERROR(INDEX('3. Gasto Total '!$H$25:$H$43,MATCH(G280,'3. Gasto Total '!$B$25:$B$43,0)),))</f>
        <v>0</v>
      </c>
      <c r="I280" s="40"/>
      <c r="J280" s="40"/>
      <c r="K280" s="40"/>
      <c r="L280" s="40"/>
      <c r="M280" s="40"/>
      <c r="N280" s="40"/>
      <c r="O280" s="40"/>
      <c r="P280" s="95">
        <f t="shared" si="51"/>
        <v>0</v>
      </c>
      <c r="Q280" s="43"/>
      <c r="R280" s="43"/>
      <c r="S280" s="43"/>
      <c r="T280" s="44"/>
      <c r="U280" s="44"/>
      <c r="V280" s="97">
        <f t="shared" si="52"/>
        <v>0</v>
      </c>
      <c r="W280" s="97">
        <f t="shared" si="40"/>
        <v>0</v>
      </c>
      <c r="X280" s="97">
        <f t="shared" si="41"/>
        <v>0</v>
      </c>
      <c r="Y280" s="113"/>
      <c r="Z280" s="44"/>
      <c r="AA280" s="53"/>
      <c r="AB280" s="53"/>
      <c r="AC280" s="97">
        <f t="shared" si="42"/>
        <v>0</v>
      </c>
      <c r="AD280" s="113"/>
      <c r="AE280" s="46"/>
      <c r="AF280" s="46"/>
      <c r="AG280" s="46"/>
      <c r="AH280" s="97">
        <f t="shared" si="43"/>
        <v>0</v>
      </c>
      <c r="AI280" s="113"/>
      <c r="AJ280" s="46"/>
      <c r="AK280" s="54"/>
      <c r="AL280" s="53"/>
      <c r="AM280" s="97">
        <f t="shared" si="44"/>
        <v>0</v>
      </c>
      <c r="AN280" s="113"/>
      <c r="AO280" s="46"/>
      <c r="AP280" s="54"/>
      <c r="AQ280" s="53"/>
      <c r="AR280" s="97">
        <f t="shared" si="45"/>
        <v>0</v>
      </c>
      <c r="AS280" s="97">
        <f t="shared" si="46"/>
        <v>0</v>
      </c>
      <c r="AT280" s="97">
        <f t="shared" si="47"/>
        <v>0</v>
      </c>
      <c r="AU280" s="97">
        <f t="shared" si="48"/>
        <v>0</v>
      </c>
      <c r="AV280" s="113"/>
      <c r="AW280" s="46"/>
      <c r="AX280" s="46"/>
      <c r="AY280" s="97">
        <f t="shared" si="49"/>
        <v>0</v>
      </c>
      <c r="BC280" s="56" t="str">
        <f t="shared" si="50"/>
        <v/>
      </c>
      <c r="BD280" s="45">
        <f>IF(Q280&gt;'Costes máximos'!$D$22,'Costes máximos'!$D$22,Q280)</f>
        <v>0</v>
      </c>
      <c r="BE280" s="45">
        <f>IF(R280&gt;'Costes máximos'!$D$22,'Costes máximos'!$D$22,R280)</f>
        <v>0</v>
      </c>
      <c r="BF280" s="45">
        <f>IF(S280&gt;'Costes máximos'!$D$22,'Costes máximos'!$D$22,S280)</f>
        <v>0</v>
      </c>
      <c r="BG280" s="45">
        <f>IF(T280&gt;'Costes máximos'!$D$22,'Costes máximos'!$D$22,T280)</f>
        <v>0</v>
      </c>
      <c r="BH280" s="45">
        <f>IF(U280&gt;'Costes máximos'!$D$22,'Costes máximos'!$D$22,U280)</f>
        <v>0</v>
      </c>
    </row>
    <row r="281" spans="2:60" outlineLevel="1" x14ac:dyDescent="0.25">
      <c r="B281" s="63"/>
      <c r="C281" s="64"/>
      <c r="D281" s="64"/>
      <c r="E281" s="64"/>
      <c r="F281" s="95">
        <f>IFERROR(INDEX('1. Paquetes y Tareas'!$F$16:$F$84,MATCH(BC281,'1. Paquetes y Tareas'!$E$16:$E$84,0)),0)</f>
        <v>0</v>
      </c>
      <c r="G281" s="50"/>
      <c r="H281" s="96">
        <f>IF($C$48="Investigación industrial",IFERROR(INDEX('3. Gasto Total '!$G$25:$G$43,MATCH(G281,'3. Gasto Total '!$B$25:$B$43,0)),""),IFERROR(INDEX('3. Gasto Total '!$H$25:$H$43,MATCH(G281,'3. Gasto Total '!$B$25:$B$43,0)),))</f>
        <v>0</v>
      </c>
      <c r="I281" s="40"/>
      <c r="J281" s="40"/>
      <c r="K281" s="40"/>
      <c r="L281" s="40"/>
      <c r="M281" s="40"/>
      <c r="N281" s="40"/>
      <c r="O281" s="40"/>
      <c r="P281" s="95">
        <f t="shared" si="51"/>
        <v>0</v>
      </c>
      <c r="Q281" s="43"/>
      <c r="R281" s="43"/>
      <c r="S281" s="43"/>
      <c r="T281" s="44"/>
      <c r="U281" s="44"/>
      <c r="V281" s="97">
        <f t="shared" si="52"/>
        <v>0</v>
      </c>
      <c r="W281" s="97">
        <f t="shared" si="40"/>
        <v>0</v>
      </c>
      <c r="X281" s="97">
        <f t="shared" si="41"/>
        <v>0</v>
      </c>
      <c r="Y281" s="113"/>
      <c r="Z281" s="44"/>
      <c r="AA281" s="53"/>
      <c r="AB281" s="53"/>
      <c r="AC281" s="97">
        <f t="shared" si="42"/>
        <v>0</v>
      </c>
      <c r="AD281" s="113"/>
      <c r="AE281" s="46"/>
      <c r="AF281" s="46"/>
      <c r="AG281" s="46"/>
      <c r="AH281" s="97">
        <f t="shared" si="43"/>
        <v>0</v>
      </c>
      <c r="AI281" s="113"/>
      <c r="AJ281" s="46"/>
      <c r="AK281" s="54"/>
      <c r="AL281" s="53"/>
      <c r="AM281" s="97">
        <f t="shared" si="44"/>
        <v>0</v>
      </c>
      <c r="AN281" s="113"/>
      <c r="AO281" s="46"/>
      <c r="AP281" s="54"/>
      <c r="AQ281" s="53"/>
      <c r="AR281" s="97">
        <f t="shared" si="45"/>
        <v>0</v>
      </c>
      <c r="AS281" s="97">
        <f t="shared" si="46"/>
        <v>0</v>
      </c>
      <c r="AT281" s="97">
        <f t="shared" si="47"/>
        <v>0</v>
      </c>
      <c r="AU281" s="97">
        <f t="shared" si="48"/>
        <v>0</v>
      </c>
      <c r="AV281" s="113"/>
      <c r="AW281" s="46"/>
      <c r="AX281" s="46"/>
      <c r="AY281" s="97">
        <f t="shared" si="49"/>
        <v>0</v>
      </c>
      <c r="BC281" s="56" t="str">
        <f t="shared" si="50"/>
        <v/>
      </c>
      <c r="BD281" s="45">
        <f>IF(Q281&gt;'Costes máximos'!$D$22,'Costes máximos'!$D$22,Q281)</f>
        <v>0</v>
      </c>
      <c r="BE281" s="45">
        <f>IF(R281&gt;'Costes máximos'!$D$22,'Costes máximos'!$D$22,R281)</f>
        <v>0</v>
      </c>
      <c r="BF281" s="45">
        <f>IF(S281&gt;'Costes máximos'!$D$22,'Costes máximos'!$D$22,S281)</f>
        <v>0</v>
      </c>
      <c r="BG281" s="45">
        <f>IF(T281&gt;'Costes máximos'!$D$22,'Costes máximos'!$D$22,T281)</f>
        <v>0</v>
      </c>
      <c r="BH281" s="45">
        <f>IF(U281&gt;'Costes máximos'!$D$22,'Costes máximos'!$D$22,U281)</f>
        <v>0</v>
      </c>
    </row>
    <row r="282" spans="2:60" outlineLevel="1" x14ac:dyDescent="0.25">
      <c r="B282" s="63"/>
      <c r="C282" s="64"/>
      <c r="D282" s="64"/>
      <c r="E282" s="64"/>
      <c r="F282" s="95">
        <f>IFERROR(INDEX('1. Paquetes y Tareas'!$F$16:$F$84,MATCH(BC282,'1. Paquetes y Tareas'!$E$16:$E$84,0)),0)</f>
        <v>0</v>
      </c>
      <c r="G282" s="50"/>
      <c r="H282" s="96">
        <f>IF($C$48="Investigación industrial",IFERROR(INDEX('3. Gasto Total '!$G$25:$G$43,MATCH(G282,'3. Gasto Total '!$B$25:$B$43,0)),""),IFERROR(INDEX('3. Gasto Total '!$H$25:$H$43,MATCH(G282,'3. Gasto Total '!$B$25:$B$43,0)),))</f>
        <v>0</v>
      </c>
      <c r="I282" s="40"/>
      <c r="J282" s="40"/>
      <c r="K282" s="40"/>
      <c r="L282" s="40"/>
      <c r="M282" s="40"/>
      <c r="N282" s="40"/>
      <c r="O282" s="40"/>
      <c r="P282" s="95">
        <f t="shared" si="51"/>
        <v>0</v>
      </c>
      <c r="Q282" s="43"/>
      <c r="R282" s="43"/>
      <c r="S282" s="43"/>
      <c r="T282" s="44"/>
      <c r="U282" s="44"/>
      <c r="V282" s="97">
        <f t="shared" si="52"/>
        <v>0</v>
      </c>
      <c r="W282" s="97">
        <f t="shared" si="40"/>
        <v>0</v>
      </c>
      <c r="X282" s="97">
        <f t="shared" si="41"/>
        <v>0</v>
      </c>
      <c r="Y282" s="113"/>
      <c r="Z282" s="44"/>
      <c r="AA282" s="53"/>
      <c r="AB282" s="53"/>
      <c r="AC282" s="97">
        <f t="shared" si="42"/>
        <v>0</v>
      </c>
      <c r="AD282" s="113"/>
      <c r="AE282" s="46"/>
      <c r="AF282" s="46"/>
      <c r="AG282" s="46"/>
      <c r="AH282" s="97">
        <f t="shared" si="43"/>
        <v>0</v>
      </c>
      <c r="AI282" s="113"/>
      <c r="AJ282" s="46"/>
      <c r="AK282" s="54"/>
      <c r="AL282" s="53"/>
      <c r="AM282" s="97">
        <f t="shared" si="44"/>
        <v>0</v>
      </c>
      <c r="AN282" s="113"/>
      <c r="AO282" s="46"/>
      <c r="AP282" s="54"/>
      <c r="AQ282" s="53"/>
      <c r="AR282" s="97">
        <f t="shared" si="45"/>
        <v>0</v>
      </c>
      <c r="AS282" s="97">
        <f t="shared" si="46"/>
        <v>0</v>
      </c>
      <c r="AT282" s="97">
        <f t="shared" si="47"/>
        <v>0</v>
      </c>
      <c r="AU282" s="97">
        <f t="shared" si="48"/>
        <v>0</v>
      </c>
      <c r="AV282" s="113"/>
      <c r="AW282" s="46"/>
      <c r="AX282" s="46"/>
      <c r="AY282" s="97">
        <f t="shared" si="49"/>
        <v>0</v>
      </c>
      <c r="BC282" s="56" t="str">
        <f t="shared" si="50"/>
        <v/>
      </c>
      <c r="BD282" s="45">
        <f>IF(Q282&gt;'Costes máximos'!$D$22,'Costes máximos'!$D$22,Q282)</f>
        <v>0</v>
      </c>
      <c r="BE282" s="45">
        <f>IF(R282&gt;'Costes máximos'!$D$22,'Costes máximos'!$D$22,R282)</f>
        <v>0</v>
      </c>
      <c r="BF282" s="45">
        <f>IF(S282&gt;'Costes máximos'!$D$22,'Costes máximos'!$D$22,S282)</f>
        <v>0</v>
      </c>
      <c r="BG282" s="45">
        <f>IF(T282&gt;'Costes máximos'!$D$22,'Costes máximos'!$D$22,T282)</f>
        <v>0</v>
      </c>
      <c r="BH282" s="45">
        <f>IF(U282&gt;'Costes máximos'!$D$22,'Costes máximos'!$D$22,U282)</f>
        <v>0</v>
      </c>
    </row>
    <row r="283" spans="2:60" outlineLevel="1" x14ac:dyDescent="0.25">
      <c r="B283" s="63"/>
      <c r="C283" s="64"/>
      <c r="D283" s="64"/>
      <c r="E283" s="64"/>
      <c r="F283" s="95">
        <f>IFERROR(INDEX('1. Paquetes y Tareas'!$F$16:$F$84,MATCH(BC283,'1. Paquetes y Tareas'!$E$16:$E$84,0)),0)</f>
        <v>0</v>
      </c>
      <c r="G283" s="50"/>
      <c r="H283" s="96">
        <f>IF($C$48="Investigación industrial",IFERROR(INDEX('3. Gasto Total '!$G$25:$G$43,MATCH(G283,'3. Gasto Total '!$B$25:$B$43,0)),""),IFERROR(INDEX('3. Gasto Total '!$H$25:$H$43,MATCH(G283,'3. Gasto Total '!$B$25:$B$43,0)),))</f>
        <v>0</v>
      </c>
      <c r="I283" s="40"/>
      <c r="J283" s="40"/>
      <c r="K283" s="40"/>
      <c r="L283" s="40"/>
      <c r="M283" s="40"/>
      <c r="N283" s="40"/>
      <c r="O283" s="40"/>
      <c r="P283" s="95">
        <f t="shared" si="51"/>
        <v>0</v>
      </c>
      <c r="Q283" s="43"/>
      <c r="R283" s="43"/>
      <c r="S283" s="43"/>
      <c r="T283" s="44"/>
      <c r="U283" s="44"/>
      <c r="V283" s="97">
        <f t="shared" si="52"/>
        <v>0</v>
      </c>
      <c r="W283" s="97">
        <f t="shared" si="40"/>
        <v>0</v>
      </c>
      <c r="X283" s="97">
        <f t="shared" si="41"/>
        <v>0</v>
      </c>
      <c r="Y283" s="113"/>
      <c r="Z283" s="44"/>
      <c r="AA283" s="53"/>
      <c r="AB283" s="53"/>
      <c r="AC283" s="97">
        <f t="shared" si="42"/>
        <v>0</v>
      </c>
      <c r="AD283" s="113"/>
      <c r="AE283" s="46"/>
      <c r="AF283" s="46"/>
      <c r="AG283" s="46"/>
      <c r="AH283" s="97">
        <f t="shared" si="43"/>
        <v>0</v>
      </c>
      <c r="AI283" s="113"/>
      <c r="AJ283" s="46"/>
      <c r="AK283" s="54"/>
      <c r="AL283" s="53"/>
      <c r="AM283" s="97">
        <f t="shared" si="44"/>
        <v>0</v>
      </c>
      <c r="AN283" s="113"/>
      <c r="AO283" s="46"/>
      <c r="AP283" s="54"/>
      <c r="AQ283" s="53"/>
      <c r="AR283" s="97">
        <f t="shared" si="45"/>
        <v>0</v>
      </c>
      <c r="AS283" s="97">
        <f t="shared" si="46"/>
        <v>0</v>
      </c>
      <c r="AT283" s="97">
        <f t="shared" si="47"/>
        <v>0</v>
      </c>
      <c r="AU283" s="97">
        <f t="shared" si="48"/>
        <v>0</v>
      </c>
      <c r="AV283" s="113"/>
      <c r="AW283" s="46"/>
      <c r="AX283" s="46"/>
      <c r="AY283" s="97">
        <f t="shared" si="49"/>
        <v>0</v>
      </c>
      <c r="BC283" s="56" t="str">
        <f t="shared" si="50"/>
        <v/>
      </c>
      <c r="BD283" s="45">
        <f>IF(Q283&gt;'Costes máximos'!$D$22,'Costes máximos'!$D$22,Q283)</f>
        <v>0</v>
      </c>
      <c r="BE283" s="45">
        <f>IF(R283&gt;'Costes máximos'!$D$22,'Costes máximos'!$D$22,R283)</f>
        <v>0</v>
      </c>
      <c r="BF283" s="45">
        <f>IF(S283&gt;'Costes máximos'!$D$22,'Costes máximos'!$D$22,S283)</f>
        <v>0</v>
      </c>
      <c r="BG283" s="45">
        <f>IF(T283&gt;'Costes máximos'!$D$22,'Costes máximos'!$D$22,T283)</f>
        <v>0</v>
      </c>
      <c r="BH283" s="45">
        <f>IF(U283&gt;'Costes máximos'!$D$22,'Costes máximos'!$D$22,U283)</f>
        <v>0</v>
      </c>
    </row>
    <row r="284" spans="2:60" outlineLevel="1" x14ac:dyDescent="0.25">
      <c r="B284" s="63"/>
      <c r="C284" s="64"/>
      <c r="D284" s="64"/>
      <c r="E284" s="64"/>
      <c r="F284" s="95">
        <f>IFERROR(INDEX('1. Paquetes y Tareas'!$F$16:$F$84,MATCH(BC284,'1. Paquetes y Tareas'!$E$16:$E$84,0)),0)</f>
        <v>0</v>
      </c>
      <c r="G284" s="50"/>
      <c r="H284" s="96">
        <f>IF($C$48="Investigación industrial",IFERROR(INDEX('3. Gasto Total '!$G$25:$G$43,MATCH(G284,'3. Gasto Total '!$B$25:$B$43,0)),""),IFERROR(INDEX('3. Gasto Total '!$H$25:$H$43,MATCH(G284,'3. Gasto Total '!$B$25:$B$43,0)),))</f>
        <v>0</v>
      </c>
      <c r="I284" s="40"/>
      <c r="J284" s="40"/>
      <c r="K284" s="40"/>
      <c r="L284" s="40"/>
      <c r="M284" s="40"/>
      <c r="N284" s="40"/>
      <c r="O284" s="40"/>
      <c r="P284" s="95">
        <f t="shared" si="51"/>
        <v>0</v>
      </c>
      <c r="Q284" s="43"/>
      <c r="R284" s="43"/>
      <c r="S284" s="43"/>
      <c r="T284" s="44"/>
      <c r="U284" s="44"/>
      <c r="V284" s="97">
        <f t="shared" si="52"/>
        <v>0</v>
      </c>
      <c r="W284" s="97">
        <f t="shared" si="40"/>
        <v>0</v>
      </c>
      <c r="X284" s="97">
        <f t="shared" si="41"/>
        <v>0</v>
      </c>
      <c r="Y284" s="113"/>
      <c r="Z284" s="44"/>
      <c r="AA284" s="53"/>
      <c r="AB284" s="53"/>
      <c r="AC284" s="97">
        <f t="shared" si="42"/>
        <v>0</v>
      </c>
      <c r="AD284" s="113"/>
      <c r="AE284" s="46"/>
      <c r="AF284" s="46"/>
      <c r="AG284" s="46"/>
      <c r="AH284" s="97">
        <f t="shared" si="43"/>
        <v>0</v>
      </c>
      <c r="AI284" s="113"/>
      <c r="AJ284" s="46"/>
      <c r="AK284" s="54"/>
      <c r="AL284" s="53"/>
      <c r="AM284" s="97">
        <f t="shared" si="44"/>
        <v>0</v>
      </c>
      <c r="AN284" s="113"/>
      <c r="AO284" s="46"/>
      <c r="AP284" s="54"/>
      <c r="AQ284" s="53"/>
      <c r="AR284" s="97">
        <f t="shared" si="45"/>
        <v>0</v>
      </c>
      <c r="AS284" s="97">
        <f t="shared" si="46"/>
        <v>0</v>
      </c>
      <c r="AT284" s="97">
        <f t="shared" si="47"/>
        <v>0</v>
      </c>
      <c r="AU284" s="97">
        <f t="shared" si="48"/>
        <v>0</v>
      </c>
      <c r="AV284" s="113"/>
      <c r="AW284" s="46"/>
      <c r="AX284" s="46"/>
      <c r="AY284" s="97">
        <f t="shared" si="49"/>
        <v>0</v>
      </c>
      <c r="BC284" s="56" t="str">
        <f t="shared" si="50"/>
        <v/>
      </c>
      <c r="BD284" s="45">
        <f>IF(Q284&gt;'Costes máximos'!$D$22,'Costes máximos'!$D$22,Q284)</f>
        <v>0</v>
      </c>
      <c r="BE284" s="45">
        <f>IF(R284&gt;'Costes máximos'!$D$22,'Costes máximos'!$D$22,R284)</f>
        <v>0</v>
      </c>
      <c r="BF284" s="45">
        <f>IF(S284&gt;'Costes máximos'!$D$22,'Costes máximos'!$D$22,S284)</f>
        <v>0</v>
      </c>
      <c r="BG284" s="45">
        <f>IF(T284&gt;'Costes máximos'!$D$22,'Costes máximos'!$D$22,T284)</f>
        <v>0</v>
      </c>
      <c r="BH284" s="45">
        <f>IF(U284&gt;'Costes máximos'!$D$22,'Costes máximos'!$D$22,U284)</f>
        <v>0</v>
      </c>
    </row>
    <row r="285" spans="2:60" outlineLevel="1" x14ac:dyDescent="0.25">
      <c r="B285" s="63"/>
      <c r="C285" s="64"/>
      <c r="D285" s="64"/>
      <c r="E285" s="64"/>
      <c r="F285" s="95">
        <f>IFERROR(INDEX('1. Paquetes y Tareas'!$F$16:$F$84,MATCH(BC285,'1. Paquetes y Tareas'!$E$16:$E$84,0)),0)</f>
        <v>0</v>
      </c>
      <c r="G285" s="50"/>
      <c r="H285" s="96">
        <f>IF($C$48="Investigación industrial",IFERROR(INDEX('3. Gasto Total '!$G$25:$G$43,MATCH(G285,'3. Gasto Total '!$B$25:$B$43,0)),""),IFERROR(INDEX('3. Gasto Total '!$H$25:$H$43,MATCH(G285,'3. Gasto Total '!$B$25:$B$43,0)),))</f>
        <v>0</v>
      </c>
      <c r="I285" s="40"/>
      <c r="J285" s="40"/>
      <c r="K285" s="40"/>
      <c r="L285" s="40"/>
      <c r="M285" s="40"/>
      <c r="N285" s="40"/>
      <c r="O285" s="40"/>
      <c r="P285" s="95">
        <f t="shared" si="51"/>
        <v>0</v>
      </c>
      <c r="Q285" s="43"/>
      <c r="R285" s="43"/>
      <c r="S285" s="43"/>
      <c r="T285" s="44"/>
      <c r="U285" s="44"/>
      <c r="V285" s="97">
        <f t="shared" si="52"/>
        <v>0</v>
      </c>
      <c r="W285" s="97">
        <f t="shared" si="40"/>
        <v>0</v>
      </c>
      <c r="X285" s="97">
        <f t="shared" si="41"/>
        <v>0</v>
      </c>
      <c r="Y285" s="113"/>
      <c r="Z285" s="44"/>
      <c r="AA285" s="53"/>
      <c r="AB285" s="53"/>
      <c r="AC285" s="97">
        <f t="shared" si="42"/>
        <v>0</v>
      </c>
      <c r="AD285" s="113"/>
      <c r="AE285" s="46"/>
      <c r="AF285" s="46"/>
      <c r="AG285" s="46"/>
      <c r="AH285" s="97">
        <f t="shared" si="43"/>
        <v>0</v>
      </c>
      <c r="AI285" s="113"/>
      <c r="AJ285" s="46"/>
      <c r="AK285" s="54"/>
      <c r="AL285" s="53"/>
      <c r="AM285" s="97">
        <f t="shared" si="44"/>
        <v>0</v>
      </c>
      <c r="AN285" s="113"/>
      <c r="AO285" s="46"/>
      <c r="AP285" s="54"/>
      <c r="AQ285" s="53"/>
      <c r="AR285" s="97">
        <f t="shared" si="45"/>
        <v>0</v>
      </c>
      <c r="AS285" s="97">
        <f t="shared" si="46"/>
        <v>0</v>
      </c>
      <c r="AT285" s="97">
        <f t="shared" si="47"/>
        <v>0</v>
      </c>
      <c r="AU285" s="97">
        <f t="shared" si="48"/>
        <v>0</v>
      </c>
      <c r="AV285" s="113"/>
      <c r="AW285" s="46"/>
      <c r="AX285" s="46"/>
      <c r="AY285" s="97">
        <f t="shared" si="49"/>
        <v>0</v>
      </c>
      <c r="BC285" s="56" t="str">
        <f t="shared" si="50"/>
        <v/>
      </c>
      <c r="BD285" s="45">
        <f>IF(Q285&gt;'Costes máximos'!$D$22,'Costes máximos'!$D$22,Q285)</f>
        <v>0</v>
      </c>
      <c r="BE285" s="45">
        <f>IF(R285&gt;'Costes máximos'!$D$22,'Costes máximos'!$D$22,R285)</f>
        <v>0</v>
      </c>
      <c r="BF285" s="45">
        <f>IF(S285&gt;'Costes máximos'!$D$22,'Costes máximos'!$D$22,S285)</f>
        <v>0</v>
      </c>
      <c r="BG285" s="45">
        <f>IF(T285&gt;'Costes máximos'!$D$22,'Costes máximos'!$D$22,T285)</f>
        <v>0</v>
      </c>
      <c r="BH285" s="45">
        <f>IF(U285&gt;'Costes máximos'!$D$22,'Costes máximos'!$D$22,U285)</f>
        <v>0</v>
      </c>
    </row>
    <row r="286" spans="2:60" outlineLevel="1" x14ac:dyDescent="0.25">
      <c r="B286" s="63"/>
      <c r="C286" s="64"/>
      <c r="D286" s="64"/>
      <c r="E286" s="64"/>
      <c r="F286" s="95">
        <f>IFERROR(INDEX('1. Paquetes y Tareas'!$F$16:$F$84,MATCH(BC286,'1. Paquetes y Tareas'!$E$16:$E$84,0)),0)</f>
        <v>0</v>
      </c>
      <c r="G286" s="50"/>
      <c r="H286" s="96">
        <f>IF($C$48="Investigación industrial",IFERROR(INDEX('3. Gasto Total '!$G$25:$G$43,MATCH(G286,'3. Gasto Total '!$B$25:$B$43,0)),""),IFERROR(INDEX('3. Gasto Total '!$H$25:$H$43,MATCH(G286,'3. Gasto Total '!$B$25:$B$43,0)),))</f>
        <v>0</v>
      </c>
      <c r="I286" s="40"/>
      <c r="J286" s="40"/>
      <c r="K286" s="40"/>
      <c r="L286" s="40"/>
      <c r="M286" s="40"/>
      <c r="N286" s="40"/>
      <c r="O286" s="40"/>
      <c r="P286" s="95">
        <f t="shared" si="51"/>
        <v>0</v>
      </c>
      <c r="Q286" s="43"/>
      <c r="R286" s="43"/>
      <c r="S286" s="43"/>
      <c r="T286" s="44"/>
      <c r="U286" s="44"/>
      <c r="V286" s="97">
        <f t="shared" si="52"/>
        <v>0</v>
      </c>
      <c r="W286" s="97">
        <f t="shared" si="40"/>
        <v>0</v>
      </c>
      <c r="X286" s="97">
        <f t="shared" si="41"/>
        <v>0</v>
      </c>
      <c r="Y286" s="113"/>
      <c r="Z286" s="44"/>
      <c r="AA286" s="53"/>
      <c r="AB286" s="53"/>
      <c r="AC286" s="97">
        <f t="shared" si="42"/>
        <v>0</v>
      </c>
      <c r="AD286" s="113"/>
      <c r="AE286" s="46"/>
      <c r="AF286" s="46"/>
      <c r="AG286" s="46"/>
      <c r="AH286" s="97">
        <f t="shared" si="43"/>
        <v>0</v>
      </c>
      <c r="AI286" s="113"/>
      <c r="AJ286" s="46"/>
      <c r="AK286" s="54"/>
      <c r="AL286" s="53"/>
      <c r="AM286" s="97">
        <f t="shared" si="44"/>
        <v>0</v>
      </c>
      <c r="AN286" s="113"/>
      <c r="AO286" s="46"/>
      <c r="AP286" s="54"/>
      <c r="AQ286" s="53"/>
      <c r="AR286" s="97">
        <f t="shared" si="45"/>
        <v>0</v>
      </c>
      <c r="AS286" s="97">
        <f t="shared" si="46"/>
        <v>0</v>
      </c>
      <c r="AT286" s="97">
        <f t="shared" si="47"/>
        <v>0</v>
      </c>
      <c r="AU286" s="97">
        <f t="shared" si="48"/>
        <v>0</v>
      </c>
      <c r="AV286" s="113"/>
      <c r="AW286" s="46"/>
      <c r="AX286" s="46"/>
      <c r="AY286" s="97">
        <f t="shared" si="49"/>
        <v>0</v>
      </c>
      <c r="BC286" s="56" t="str">
        <f t="shared" si="50"/>
        <v/>
      </c>
      <c r="BD286" s="45">
        <f>IF(Q286&gt;'Costes máximos'!$D$22,'Costes máximos'!$D$22,Q286)</f>
        <v>0</v>
      </c>
      <c r="BE286" s="45">
        <f>IF(R286&gt;'Costes máximos'!$D$22,'Costes máximos'!$D$22,R286)</f>
        <v>0</v>
      </c>
      <c r="BF286" s="45">
        <f>IF(S286&gt;'Costes máximos'!$D$22,'Costes máximos'!$D$22,S286)</f>
        <v>0</v>
      </c>
      <c r="BG286" s="45">
        <f>IF(T286&gt;'Costes máximos'!$D$22,'Costes máximos'!$D$22,T286)</f>
        <v>0</v>
      </c>
      <c r="BH286" s="45">
        <f>IF(U286&gt;'Costes máximos'!$D$22,'Costes máximos'!$D$22,U286)</f>
        <v>0</v>
      </c>
    </row>
    <row r="287" spans="2:60" outlineLevel="1" x14ac:dyDescent="0.25">
      <c r="B287" s="63"/>
      <c r="C287" s="64"/>
      <c r="D287" s="64"/>
      <c r="E287" s="64"/>
      <c r="F287" s="95">
        <f>IFERROR(INDEX('1. Paquetes y Tareas'!$F$16:$F$84,MATCH(BC287,'1. Paquetes y Tareas'!$E$16:$E$84,0)),0)</f>
        <v>0</v>
      </c>
      <c r="G287" s="50"/>
      <c r="H287" s="96">
        <f>IF($C$48="Investigación industrial",IFERROR(INDEX('3. Gasto Total '!$G$25:$G$43,MATCH(G287,'3. Gasto Total '!$B$25:$B$43,0)),""),IFERROR(INDEX('3. Gasto Total '!$H$25:$H$43,MATCH(G287,'3. Gasto Total '!$B$25:$B$43,0)),))</f>
        <v>0</v>
      </c>
      <c r="I287" s="40"/>
      <c r="J287" s="40"/>
      <c r="K287" s="40"/>
      <c r="L287" s="40"/>
      <c r="M287" s="40"/>
      <c r="N287" s="40"/>
      <c r="O287" s="40"/>
      <c r="P287" s="95">
        <f t="shared" si="51"/>
        <v>0</v>
      </c>
      <c r="Q287" s="43"/>
      <c r="R287" s="43"/>
      <c r="S287" s="43"/>
      <c r="T287" s="44"/>
      <c r="U287" s="44"/>
      <c r="V287" s="97">
        <f t="shared" si="52"/>
        <v>0</v>
      </c>
      <c r="W287" s="97">
        <f t="shared" si="40"/>
        <v>0</v>
      </c>
      <c r="X287" s="97">
        <f t="shared" si="41"/>
        <v>0</v>
      </c>
      <c r="Y287" s="113"/>
      <c r="Z287" s="44"/>
      <c r="AA287" s="53"/>
      <c r="AB287" s="53"/>
      <c r="AC287" s="97">
        <f t="shared" si="42"/>
        <v>0</v>
      </c>
      <c r="AD287" s="113"/>
      <c r="AE287" s="46"/>
      <c r="AF287" s="46"/>
      <c r="AG287" s="46"/>
      <c r="AH287" s="97">
        <f t="shared" si="43"/>
        <v>0</v>
      </c>
      <c r="AI287" s="113"/>
      <c r="AJ287" s="46"/>
      <c r="AK287" s="54"/>
      <c r="AL287" s="53"/>
      <c r="AM287" s="97">
        <f t="shared" si="44"/>
        <v>0</v>
      </c>
      <c r="AN287" s="113"/>
      <c r="AO287" s="46"/>
      <c r="AP287" s="54"/>
      <c r="AQ287" s="53"/>
      <c r="AR287" s="97">
        <f t="shared" si="45"/>
        <v>0</v>
      </c>
      <c r="AS287" s="97">
        <f t="shared" si="46"/>
        <v>0</v>
      </c>
      <c r="AT287" s="97">
        <f t="shared" si="47"/>
        <v>0</v>
      </c>
      <c r="AU287" s="97">
        <f t="shared" si="48"/>
        <v>0</v>
      </c>
      <c r="AV287" s="113"/>
      <c r="AW287" s="46"/>
      <c r="AX287" s="46"/>
      <c r="AY287" s="97">
        <f t="shared" si="49"/>
        <v>0</v>
      </c>
      <c r="BC287" s="56" t="str">
        <f t="shared" si="50"/>
        <v/>
      </c>
      <c r="BD287" s="45">
        <f>IF(Q287&gt;'Costes máximos'!$D$22,'Costes máximos'!$D$22,Q287)</f>
        <v>0</v>
      </c>
      <c r="BE287" s="45">
        <f>IF(R287&gt;'Costes máximos'!$D$22,'Costes máximos'!$D$22,R287)</f>
        <v>0</v>
      </c>
      <c r="BF287" s="45">
        <f>IF(S287&gt;'Costes máximos'!$D$22,'Costes máximos'!$D$22,S287)</f>
        <v>0</v>
      </c>
      <c r="BG287" s="45">
        <f>IF(T287&gt;'Costes máximos'!$D$22,'Costes máximos'!$D$22,T287)</f>
        <v>0</v>
      </c>
      <c r="BH287" s="45">
        <f>IF(U287&gt;'Costes máximos'!$D$22,'Costes máximos'!$D$22,U287)</f>
        <v>0</v>
      </c>
    </row>
    <row r="288" spans="2:60" outlineLevel="1" x14ac:dyDescent="0.25">
      <c r="B288" s="63"/>
      <c r="C288" s="64"/>
      <c r="D288" s="64"/>
      <c r="E288" s="64"/>
      <c r="F288" s="95">
        <f>IFERROR(INDEX('1. Paquetes y Tareas'!$F$16:$F$84,MATCH(BC288,'1. Paquetes y Tareas'!$E$16:$E$84,0)),0)</f>
        <v>0</v>
      </c>
      <c r="G288" s="50"/>
      <c r="H288" s="96">
        <f>IF($C$48="Investigación industrial",IFERROR(INDEX('3. Gasto Total '!$G$25:$G$43,MATCH(G288,'3. Gasto Total '!$B$25:$B$43,0)),""),IFERROR(INDEX('3. Gasto Total '!$H$25:$H$43,MATCH(G288,'3. Gasto Total '!$B$25:$B$43,0)),))</f>
        <v>0</v>
      </c>
      <c r="I288" s="40"/>
      <c r="J288" s="40"/>
      <c r="K288" s="40"/>
      <c r="L288" s="40"/>
      <c r="M288" s="40"/>
      <c r="N288" s="40"/>
      <c r="O288" s="40"/>
      <c r="P288" s="95">
        <f t="shared" si="51"/>
        <v>0</v>
      </c>
      <c r="Q288" s="43"/>
      <c r="R288" s="43"/>
      <c r="S288" s="43"/>
      <c r="T288" s="44"/>
      <c r="U288" s="44"/>
      <c r="V288" s="97">
        <f t="shared" si="52"/>
        <v>0</v>
      </c>
      <c r="W288" s="97">
        <f t="shared" si="40"/>
        <v>0</v>
      </c>
      <c r="X288" s="97">
        <f t="shared" si="41"/>
        <v>0</v>
      </c>
      <c r="Y288" s="113"/>
      <c r="Z288" s="44"/>
      <c r="AA288" s="53"/>
      <c r="AB288" s="53"/>
      <c r="AC288" s="97">
        <f t="shared" si="42"/>
        <v>0</v>
      </c>
      <c r="AD288" s="113"/>
      <c r="AE288" s="46"/>
      <c r="AF288" s="46"/>
      <c r="AG288" s="46"/>
      <c r="AH288" s="97">
        <f t="shared" si="43"/>
        <v>0</v>
      </c>
      <c r="AI288" s="113"/>
      <c r="AJ288" s="46"/>
      <c r="AK288" s="54"/>
      <c r="AL288" s="53"/>
      <c r="AM288" s="97">
        <f t="shared" si="44"/>
        <v>0</v>
      </c>
      <c r="AN288" s="113"/>
      <c r="AO288" s="46"/>
      <c r="AP288" s="54"/>
      <c r="AQ288" s="53"/>
      <c r="AR288" s="97">
        <f t="shared" si="45"/>
        <v>0</v>
      </c>
      <c r="AS288" s="97">
        <f t="shared" si="46"/>
        <v>0</v>
      </c>
      <c r="AT288" s="97">
        <f t="shared" si="47"/>
        <v>0</v>
      </c>
      <c r="AU288" s="97">
        <f t="shared" si="48"/>
        <v>0</v>
      </c>
      <c r="AV288" s="113"/>
      <c r="AW288" s="46"/>
      <c r="AX288" s="46"/>
      <c r="AY288" s="97">
        <f t="shared" si="49"/>
        <v>0</v>
      </c>
      <c r="BC288" s="56" t="str">
        <f t="shared" si="50"/>
        <v/>
      </c>
      <c r="BD288" s="45">
        <f>IF(Q288&gt;'Costes máximos'!$D$22,'Costes máximos'!$D$22,Q288)</f>
        <v>0</v>
      </c>
      <c r="BE288" s="45">
        <f>IF(R288&gt;'Costes máximos'!$D$22,'Costes máximos'!$D$22,R288)</f>
        <v>0</v>
      </c>
      <c r="BF288" s="45">
        <f>IF(S288&gt;'Costes máximos'!$D$22,'Costes máximos'!$D$22,S288)</f>
        <v>0</v>
      </c>
      <c r="BG288" s="45">
        <f>IF(T288&gt;'Costes máximos'!$D$22,'Costes máximos'!$D$22,T288)</f>
        <v>0</v>
      </c>
      <c r="BH288" s="45">
        <f>IF(U288&gt;'Costes máximos'!$D$22,'Costes máximos'!$D$22,U288)</f>
        <v>0</v>
      </c>
    </row>
    <row r="289" spans="2:60" outlineLevel="1" x14ac:dyDescent="0.25">
      <c r="B289" s="63"/>
      <c r="C289" s="64"/>
      <c r="D289" s="64"/>
      <c r="E289" s="64"/>
      <c r="F289" s="95">
        <f>IFERROR(INDEX('1. Paquetes y Tareas'!$F$16:$F$84,MATCH(BC289,'1. Paquetes y Tareas'!$E$16:$E$84,0)),0)</f>
        <v>0</v>
      </c>
      <c r="G289" s="50"/>
      <c r="H289" s="96">
        <f>IF($C$48="Investigación industrial",IFERROR(INDEX('3. Gasto Total '!$G$25:$G$43,MATCH(G289,'3. Gasto Total '!$B$25:$B$43,0)),""),IFERROR(INDEX('3. Gasto Total '!$H$25:$H$43,MATCH(G289,'3. Gasto Total '!$B$25:$B$43,0)),))</f>
        <v>0</v>
      </c>
      <c r="I289" s="40"/>
      <c r="J289" s="40"/>
      <c r="K289" s="40"/>
      <c r="L289" s="40"/>
      <c r="M289" s="40"/>
      <c r="N289" s="40"/>
      <c r="O289" s="40"/>
      <c r="P289" s="95">
        <f t="shared" si="51"/>
        <v>0</v>
      </c>
      <c r="Q289" s="43"/>
      <c r="R289" s="43"/>
      <c r="S289" s="43"/>
      <c r="T289" s="44"/>
      <c r="U289" s="44"/>
      <c r="V289" s="97">
        <f t="shared" si="52"/>
        <v>0</v>
      </c>
      <c r="W289" s="97">
        <f t="shared" si="40"/>
        <v>0</v>
      </c>
      <c r="X289" s="97">
        <f t="shared" si="41"/>
        <v>0</v>
      </c>
      <c r="Y289" s="113"/>
      <c r="Z289" s="44"/>
      <c r="AA289" s="53"/>
      <c r="AB289" s="53"/>
      <c r="AC289" s="97">
        <f t="shared" si="42"/>
        <v>0</v>
      </c>
      <c r="AD289" s="113"/>
      <c r="AE289" s="46"/>
      <c r="AF289" s="46"/>
      <c r="AG289" s="46"/>
      <c r="AH289" s="97">
        <f t="shared" si="43"/>
        <v>0</v>
      </c>
      <c r="AI289" s="113"/>
      <c r="AJ289" s="46"/>
      <c r="AK289" s="54"/>
      <c r="AL289" s="53"/>
      <c r="AM289" s="97">
        <f t="shared" si="44"/>
        <v>0</v>
      </c>
      <c r="AN289" s="113"/>
      <c r="AO289" s="46"/>
      <c r="AP289" s="54"/>
      <c r="AQ289" s="53"/>
      <c r="AR289" s="97">
        <f t="shared" si="45"/>
        <v>0</v>
      </c>
      <c r="AS289" s="97">
        <f t="shared" si="46"/>
        <v>0</v>
      </c>
      <c r="AT289" s="97">
        <f t="shared" si="47"/>
        <v>0</v>
      </c>
      <c r="AU289" s="97">
        <f t="shared" si="48"/>
        <v>0</v>
      </c>
      <c r="AV289" s="113"/>
      <c r="AW289" s="46"/>
      <c r="AX289" s="46"/>
      <c r="AY289" s="97">
        <f t="shared" si="49"/>
        <v>0</v>
      </c>
      <c r="BC289" s="56" t="str">
        <f t="shared" si="50"/>
        <v/>
      </c>
      <c r="BD289" s="45">
        <f>IF(Q289&gt;'Costes máximos'!$D$22,'Costes máximos'!$D$22,Q289)</f>
        <v>0</v>
      </c>
      <c r="BE289" s="45">
        <f>IF(R289&gt;'Costes máximos'!$D$22,'Costes máximos'!$D$22,R289)</f>
        <v>0</v>
      </c>
      <c r="BF289" s="45">
        <f>IF(S289&gt;'Costes máximos'!$D$22,'Costes máximos'!$D$22,S289)</f>
        <v>0</v>
      </c>
      <c r="BG289" s="45">
        <f>IF(T289&gt;'Costes máximos'!$D$22,'Costes máximos'!$D$22,T289)</f>
        <v>0</v>
      </c>
      <c r="BH289" s="45">
        <f>IF(U289&gt;'Costes máximos'!$D$22,'Costes máximos'!$D$22,U289)</f>
        <v>0</v>
      </c>
    </row>
    <row r="290" spans="2:60" outlineLevel="1" x14ac:dyDescent="0.25">
      <c r="B290" s="63"/>
      <c r="C290" s="64"/>
      <c r="D290" s="64"/>
      <c r="E290" s="64"/>
      <c r="F290" s="95">
        <f>IFERROR(INDEX('1. Paquetes y Tareas'!$F$16:$F$84,MATCH(BC290,'1. Paquetes y Tareas'!$E$16:$E$84,0)),0)</f>
        <v>0</v>
      </c>
      <c r="G290" s="50"/>
      <c r="H290" s="96">
        <f>IF($C$48="Investigación industrial",IFERROR(INDEX('3. Gasto Total '!$G$25:$G$43,MATCH(G290,'3. Gasto Total '!$B$25:$B$43,0)),""),IFERROR(INDEX('3. Gasto Total '!$H$25:$H$43,MATCH(G290,'3. Gasto Total '!$B$25:$B$43,0)),))</f>
        <v>0</v>
      </c>
      <c r="I290" s="40"/>
      <c r="J290" s="40"/>
      <c r="K290" s="40"/>
      <c r="L290" s="40"/>
      <c r="M290" s="40"/>
      <c r="N290" s="40"/>
      <c r="O290" s="40"/>
      <c r="P290" s="95">
        <f t="shared" si="51"/>
        <v>0</v>
      </c>
      <c r="Q290" s="43"/>
      <c r="R290" s="43"/>
      <c r="S290" s="43"/>
      <c r="T290" s="44"/>
      <c r="U290" s="44"/>
      <c r="V290" s="97">
        <f t="shared" si="52"/>
        <v>0</v>
      </c>
      <c r="W290" s="97">
        <f t="shared" si="40"/>
        <v>0</v>
      </c>
      <c r="X290" s="97">
        <f t="shared" si="41"/>
        <v>0</v>
      </c>
      <c r="Y290" s="113"/>
      <c r="Z290" s="44"/>
      <c r="AA290" s="53"/>
      <c r="AB290" s="53"/>
      <c r="AC290" s="97">
        <f t="shared" si="42"/>
        <v>0</v>
      </c>
      <c r="AD290" s="113"/>
      <c r="AE290" s="46"/>
      <c r="AF290" s="46"/>
      <c r="AG290" s="46"/>
      <c r="AH290" s="97">
        <f t="shared" si="43"/>
        <v>0</v>
      </c>
      <c r="AI290" s="113"/>
      <c r="AJ290" s="46"/>
      <c r="AK290" s="54"/>
      <c r="AL290" s="53"/>
      <c r="AM290" s="97">
        <f t="shared" si="44"/>
        <v>0</v>
      </c>
      <c r="AN290" s="113"/>
      <c r="AO290" s="46"/>
      <c r="AP290" s="54"/>
      <c r="AQ290" s="53"/>
      <c r="AR290" s="97">
        <f t="shared" si="45"/>
        <v>0</v>
      </c>
      <c r="AS290" s="97">
        <f t="shared" si="46"/>
        <v>0</v>
      </c>
      <c r="AT290" s="97">
        <f t="shared" si="47"/>
        <v>0</v>
      </c>
      <c r="AU290" s="97">
        <f t="shared" si="48"/>
        <v>0</v>
      </c>
      <c r="AV290" s="113"/>
      <c r="AW290" s="46"/>
      <c r="AX290" s="46"/>
      <c r="AY290" s="97">
        <f t="shared" si="49"/>
        <v>0</v>
      </c>
      <c r="BC290" s="56" t="str">
        <f t="shared" si="50"/>
        <v/>
      </c>
      <c r="BD290" s="45">
        <f>IF(Q290&gt;'Costes máximos'!$D$22,'Costes máximos'!$D$22,Q290)</f>
        <v>0</v>
      </c>
      <c r="BE290" s="45">
        <f>IF(R290&gt;'Costes máximos'!$D$22,'Costes máximos'!$D$22,R290)</f>
        <v>0</v>
      </c>
      <c r="BF290" s="45">
        <f>IF(S290&gt;'Costes máximos'!$D$22,'Costes máximos'!$D$22,S290)</f>
        <v>0</v>
      </c>
      <c r="BG290" s="45">
        <f>IF(T290&gt;'Costes máximos'!$D$22,'Costes máximos'!$D$22,T290)</f>
        <v>0</v>
      </c>
      <c r="BH290" s="45">
        <f>IF(U290&gt;'Costes máximos'!$D$22,'Costes máximos'!$D$22,U290)</f>
        <v>0</v>
      </c>
    </row>
    <row r="291" spans="2:60" outlineLevel="1" x14ac:dyDescent="0.25">
      <c r="B291" s="63"/>
      <c r="C291" s="64"/>
      <c r="D291" s="64"/>
      <c r="E291" s="64"/>
      <c r="F291" s="95">
        <f>IFERROR(INDEX('1. Paquetes y Tareas'!$F$16:$F$84,MATCH(BC291,'1. Paquetes y Tareas'!$E$16:$E$84,0)),0)</f>
        <v>0</v>
      </c>
      <c r="G291" s="50"/>
      <c r="H291" s="96">
        <f>IF($C$48="Investigación industrial",IFERROR(INDEX('3. Gasto Total '!$G$25:$G$43,MATCH(G291,'3. Gasto Total '!$B$25:$B$43,0)),""),IFERROR(INDEX('3. Gasto Total '!$H$25:$H$43,MATCH(G291,'3. Gasto Total '!$B$25:$B$43,0)),))</f>
        <v>0</v>
      </c>
      <c r="I291" s="40"/>
      <c r="J291" s="40"/>
      <c r="K291" s="40"/>
      <c r="L291" s="40"/>
      <c r="M291" s="40"/>
      <c r="N291" s="40"/>
      <c r="O291" s="40"/>
      <c r="P291" s="95">
        <f t="shared" si="51"/>
        <v>0</v>
      </c>
      <c r="Q291" s="43"/>
      <c r="R291" s="43"/>
      <c r="S291" s="43"/>
      <c r="T291" s="44"/>
      <c r="U291" s="44"/>
      <c r="V291" s="97">
        <f t="shared" si="52"/>
        <v>0</v>
      </c>
      <c r="W291" s="97">
        <f t="shared" si="40"/>
        <v>0</v>
      </c>
      <c r="X291" s="97">
        <f t="shared" si="41"/>
        <v>0</v>
      </c>
      <c r="Y291" s="113"/>
      <c r="Z291" s="44"/>
      <c r="AA291" s="53"/>
      <c r="AB291" s="53"/>
      <c r="AC291" s="97">
        <f t="shared" si="42"/>
        <v>0</v>
      </c>
      <c r="AD291" s="113"/>
      <c r="AE291" s="46"/>
      <c r="AF291" s="46"/>
      <c r="AG291" s="46"/>
      <c r="AH291" s="97">
        <f t="shared" si="43"/>
        <v>0</v>
      </c>
      <c r="AI291" s="113"/>
      <c r="AJ291" s="46"/>
      <c r="AK291" s="54"/>
      <c r="AL291" s="53"/>
      <c r="AM291" s="97">
        <f t="shared" si="44"/>
        <v>0</v>
      </c>
      <c r="AN291" s="113"/>
      <c r="AO291" s="46"/>
      <c r="AP291" s="54"/>
      <c r="AQ291" s="53"/>
      <c r="AR291" s="97">
        <f t="shared" si="45"/>
        <v>0</v>
      </c>
      <c r="AS291" s="97">
        <f t="shared" si="46"/>
        <v>0</v>
      </c>
      <c r="AT291" s="97">
        <f t="shared" si="47"/>
        <v>0</v>
      </c>
      <c r="AU291" s="97">
        <f t="shared" si="48"/>
        <v>0</v>
      </c>
      <c r="AV291" s="113"/>
      <c r="AW291" s="46"/>
      <c r="AX291" s="46"/>
      <c r="AY291" s="97">
        <f t="shared" si="49"/>
        <v>0</v>
      </c>
      <c r="BC291" s="56" t="str">
        <f t="shared" si="50"/>
        <v/>
      </c>
      <c r="BD291" s="45">
        <f>IF(Q291&gt;'Costes máximos'!$D$22,'Costes máximos'!$D$22,Q291)</f>
        <v>0</v>
      </c>
      <c r="BE291" s="45">
        <f>IF(R291&gt;'Costes máximos'!$D$22,'Costes máximos'!$D$22,R291)</f>
        <v>0</v>
      </c>
      <c r="BF291" s="45">
        <f>IF(S291&gt;'Costes máximos'!$D$22,'Costes máximos'!$D$22,S291)</f>
        <v>0</v>
      </c>
      <c r="BG291" s="45">
        <f>IF(T291&gt;'Costes máximos'!$D$22,'Costes máximos'!$D$22,T291)</f>
        <v>0</v>
      </c>
      <c r="BH291" s="45">
        <f>IF(U291&gt;'Costes máximos'!$D$22,'Costes máximos'!$D$22,U291)</f>
        <v>0</v>
      </c>
    </row>
    <row r="292" spans="2:60" outlineLevel="1" x14ac:dyDescent="0.25">
      <c r="B292" s="63"/>
      <c r="C292" s="64"/>
      <c r="D292" s="64"/>
      <c r="E292" s="64"/>
      <c r="F292" s="95">
        <f>IFERROR(INDEX('1. Paquetes y Tareas'!$F$16:$F$84,MATCH(BC292,'1. Paquetes y Tareas'!$E$16:$E$84,0)),0)</f>
        <v>0</v>
      </c>
      <c r="G292" s="50"/>
      <c r="H292" s="96">
        <f>IF($C$48="Investigación industrial",IFERROR(INDEX('3. Gasto Total '!$G$25:$G$43,MATCH(G292,'3. Gasto Total '!$B$25:$B$43,0)),""),IFERROR(INDEX('3. Gasto Total '!$H$25:$H$43,MATCH(G292,'3. Gasto Total '!$B$25:$B$43,0)),))</f>
        <v>0</v>
      </c>
      <c r="I292" s="40"/>
      <c r="J292" s="40"/>
      <c r="K292" s="40"/>
      <c r="L292" s="40"/>
      <c r="M292" s="40"/>
      <c r="N292" s="40"/>
      <c r="O292" s="40"/>
      <c r="P292" s="95">
        <f t="shared" si="51"/>
        <v>0</v>
      </c>
      <c r="Q292" s="43"/>
      <c r="R292" s="43"/>
      <c r="S292" s="43"/>
      <c r="T292" s="44"/>
      <c r="U292" s="44"/>
      <c r="V292" s="97">
        <f t="shared" si="52"/>
        <v>0</v>
      </c>
      <c r="W292" s="97">
        <f t="shared" si="40"/>
        <v>0</v>
      </c>
      <c r="X292" s="97">
        <f t="shared" si="41"/>
        <v>0</v>
      </c>
      <c r="Y292" s="113"/>
      <c r="Z292" s="44"/>
      <c r="AA292" s="53"/>
      <c r="AB292" s="53"/>
      <c r="AC292" s="97">
        <f t="shared" si="42"/>
        <v>0</v>
      </c>
      <c r="AD292" s="113"/>
      <c r="AE292" s="46"/>
      <c r="AF292" s="46"/>
      <c r="AG292" s="46"/>
      <c r="AH292" s="97">
        <f t="shared" si="43"/>
        <v>0</v>
      </c>
      <c r="AI292" s="113"/>
      <c r="AJ292" s="46"/>
      <c r="AK292" s="54"/>
      <c r="AL292" s="53"/>
      <c r="AM292" s="97">
        <f t="shared" si="44"/>
        <v>0</v>
      </c>
      <c r="AN292" s="113"/>
      <c r="AO292" s="46"/>
      <c r="AP292" s="54"/>
      <c r="AQ292" s="53"/>
      <c r="AR292" s="97">
        <f t="shared" si="45"/>
        <v>0</v>
      </c>
      <c r="AS292" s="97">
        <f t="shared" si="46"/>
        <v>0</v>
      </c>
      <c r="AT292" s="97">
        <f t="shared" si="47"/>
        <v>0</v>
      </c>
      <c r="AU292" s="97">
        <f t="shared" si="48"/>
        <v>0</v>
      </c>
      <c r="AV292" s="113"/>
      <c r="AW292" s="46"/>
      <c r="AX292" s="46"/>
      <c r="AY292" s="97">
        <f t="shared" si="49"/>
        <v>0</v>
      </c>
      <c r="BC292" s="56" t="str">
        <f t="shared" si="50"/>
        <v/>
      </c>
      <c r="BD292" s="45">
        <f>IF(Q292&gt;'Costes máximos'!$D$22,'Costes máximos'!$D$22,Q292)</f>
        <v>0</v>
      </c>
      <c r="BE292" s="45">
        <f>IF(R292&gt;'Costes máximos'!$D$22,'Costes máximos'!$D$22,R292)</f>
        <v>0</v>
      </c>
      <c r="BF292" s="45">
        <f>IF(S292&gt;'Costes máximos'!$D$22,'Costes máximos'!$D$22,S292)</f>
        <v>0</v>
      </c>
      <c r="BG292" s="45">
        <f>IF(T292&gt;'Costes máximos'!$D$22,'Costes máximos'!$D$22,T292)</f>
        <v>0</v>
      </c>
      <c r="BH292" s="45">
        <f>IF(U292&gt;'Costes máximos'!$D$22,'Costes máximos'!$D$22,U292)</f>
        <v>0</v>
      </c>
    </row>
    <row r="293" spans="2:60" outlineLevel="1" x14ac:dyDescent="0.25">
      <c r="B293" s="63"/>
      <c r="C293" s="64"/>
      <c r="D293" s="64"/>
      <c r="E293" s="64"/>
      <c r="F293" s="95">
        <f>IFERROR(INDEX('1. Paquetes y Tareas'!$F$16:$F$84,MATCH(BC293,'1. Paquetes y Tareas'!$E$16:$E$84,0)),0)</f>
        <v>0</v>
      </c>
      <c r="G293" s="50"/>
      <c r="H293" s="96">
        <f>IF($C$48="Investigación industrial",IFERROR(INDEX('3. Gasto Total '!$G$25:$G$43,MATCH(G293,'3. Gasto Total '!$B$25:$B$43,0)),""),IFERROR(INDEX('3. Gasto Total '!$H$25:$H$43,MATCH(G293,'3. Gasto Total '!$B$25:$B$43,0)),))</f>
        <v>0</v>
      </c>
      <c r="I293" s="40"/>
      <c r="J293" s="40"/>
      <c r="K293" s="40"/>
      <c r="L293" s="40"/>
      <c r="M293" s="40"/>
      <c r="N293" s="40"/>
      <c r="O293" s="40"/>
      <c r="P293" s="95">
        <f t="shared" si="51"/>
        <v>0</v>
      </c>
      <c r="Q293" s="43"/>
      <c r="R293" s="43"/>
      <c r="S293" s="43"/>
      <c r="T293" s="44"/>
      <c r="U293" s="44"/>
      <c r="V293" s="97">
        <f t="shared" si="52"/>
        <v>0</v>
      </c>
      <c r="W293" s="97">
        <f t="shared" si="40"/>
        <v>0</v>
      </c>
      <c r="X293" s="97">
        <f t="shared" si="41"/>
        <v>0</v>
      </c>
      <c r="Y293" s="113"/>
      <c r="Z293" s="44"/>
      <c r="AA293" s="53"/>
      <c r="AB293" s="53"/>
      <c r="AC293" s="97">
        <f t="shared" si="42"/>
        <v>0</v>
      </c>
      <c r="AD293" s="113"/>
      <c r="AE293" s="46"/>
      <c r="AF293" s="46"/>
      <c r="AG293" s="46"/>
      <c r="AH293" s="97">
        <f t="shared" si="43"/>
        <v>0</v>
      </c>
      <c r="AI293" s="113"/>
      <c r="AJ293" s="46"/>
      <c r="AK293" s="54"/>
      <c r="AL293" s="53"/>
      <c r="AM293" s="97">
        <f t="shared" si="44"/>
        <v>0</v>
      </c>
      <c r="AN293" s="113"/>
      <c r="AO293" s="46"/>
      <c r="AP293" s="54"/>
      <c r="AQ293" s="53"/>
      <c r="AR293" s="97">
        <f t="shared" si="45"/>
        <v>0</v>
      </c>
      <c r="AS293" s="97">
        <f t="shared" si="46"/>
        <v>0</v>
      </c>
      <c r="AT293" s="97">
        <f t="shared" si="47"/>
        <v>0</v>
      </c>
      <c r="AU293" s="97">
        <f t="shared" si="48"/>
        <v>0</v>
      </c>
      <c r="AV293" s="113"/>
      <c r="AW293" s="46"/>
      <c r="AX293" s="46"/>
      <c r="AY293" s="97">
        <f t="shared" si="49"/>
        <v>0</v>
      </c>
      <c r="BC293" s="56" t="str">
        <f t="shared" si="50"/>
        <v/>
      </c>
      <c r="BD293" s="45">
        <f>IF(Q293&gt;'Costes máximos'!$D$22,'Costes máximos'!$D$22,Q293)</f>
        <v>0</v>
      </c>
      <c r="BE293" s="45">
        <f>IF(R293&gt;'Costes máximos'!$D$22,'Costes máximos'!$D$22,R293)</f>
        <v>0</v>
      </c>
      <c r="BF293" s="45">
        <f>IF(S293&gt;'Costes máximos'!$D$22,'Costes máximos'!$D$22,S293)</f>
        <v>0</v>
      </c>
      <c r="BG293" s="45">
        <f>IF(T293&gt;'Costes máximos'!$D$22,'Costes máximos'!$D$22,T293)</f>
        <v>0</v>
      </c>
      <c r="BH293" s="45">
        <f>IF(U293&gt;'Costes máximos'!$D$22,'Costes máximos'!$D$22,U293)</f>
        <v>0</v>
      </c>
    </row>
    <row r="294" spans="2:60" outlineLevel="1" x14ac:dyDescent="0.25">
      <c r="B294" s="63"/>
      <c r="C294" s="64"/>
      <c r="D294" s="64"/>
      <c r="E294" s="64"/>
      <c r="F294" s="95">
        <f>IFERROR(INDEX('1. Paquetes y Tareas'!$F$16:$F$84,MATCH(BC294,'1. Paquetes y Tareas'!$E$16:$E$84,0)),0)</f>
        <v>0</v>
      </c>
      <c r="G294" s="50"/>
      <c r="H294" s="96">
        <f>IF($C$48="Investigación industrial",IFERROR(INDEX('3. Gasto Total '!$G$25:$G$43,MATCH(G294,'3. Gasto Total '!$B$25:$B$43,0)),""),IFERROR(INDEX('3. Gasto Total '!$H$25:$H$43,MATCH(G294,'3. Gasto Total '!$B$25:$B$43,0)),))</f>
        <v>0</v>
      </c>
      <c r="I294" s="40"/>
      <c r="J294" s="40"/>
      <c r="K294" s="40"/>
      <c r="L294" s="40"/>
      <c r="M294" s="40"/>
      <c r="N294" s="40"/>
      <c r="O294" s="40"/>
      <c r="P294" s="95">
        <f t="shared" si="51"/>
        <v>0</v>
      </c>
      <c r="Q294" s="43"/>
      <c r="R294" s="43"/>
      <c r="S294" s="43"/>
      <c r="T294" s="44"/>
      <c r="U294" s="44"/>
      <c r="V294" s="97">
        <f t="shared" si="52"/>
        <v>0</v>
      </c>
      <c r="W294" s="97">
        <f t="shared" si="40"/>
        <v>0</v>
      </c>
      <c r="X294" s="97">
        <f t="shared" si="41"/>
        <v>0</v>
      </c>
      <c r="Y294" s="113"/>
      <c r="Z294" s="44"/>
      <c r="AA294" s="53"/>
      <c r="AB294" s="53"/>
      <c r="AC294" s="97">
        <f t="shared" si="42"/>
        <v>0</v>
      </c>
      <c r="AD294" s="113"/>
      <c r="AE294" s="46"/>
      <c r="AF294" s="46"/>
      <c r="AG294" s="46"/>
      <c r="AH294" s="97">
        <f t="shared" si="43"/>
        <v>0</v>
      </c>
      <c r="AI294" s="113"/>
      <c r="AJ294" s="46"/>
      <c r="AK294" s="54"/>
      <c r="AL294" s="53"/>
      <c r="AM294" s="97">
        <f t="shared" si="44"/>
        <v>0</v>
      </c>
      <c r="AN294" s="113"/>
      <c r="AO294" s="46"/>
      <c r="AP294" s="54"/>
      <c r="AQ294" s="53"/>
      <c r="AR294" s="97">
        <f t="shared" si="45"/>
        <v>0</v>
      </c>
      <c r="AS294" s="97">
        <f t="shared" si="46"/>
        <v>0</v>
      </c>
      <c r="AT294" s="97">
        <f t="shared" si="47"/>
        <v>0</v>
      </c>
      <c r="AU294" s="97">
        <f t="shared" si="48"/>
        <v>0</v>
      </c>
      <c r="AV294" s="113"/>
      <c r="AW294" s="46"/>
      <c r="AX294" s="46"/>
      <c r="AY294" s="97">
        <f t="shared" si="49"/>
        <v>0</v>
      </c>
      <c r="BC294" s="56" t="str">
        <f t="shared" si="50"/>
        <v/>
      </c>
      <c r="BD294" s="45">
        <f>IF(Q294&gt;'Costes máximos'!$D$22,'Costes máximos'!$D$22,Q294)</f>
        <v>0</v>
      </c>
      <c r="BE294" s="45">
        <f>IF(R294&gt;'Costes máximos'!$D$22,'Costes máximos'!$D$22,R294)</f>
        <v>0</v>
      </c>
      <c r="BF294" s="45">
        <f>IF(S294&gt;'Costes máximos'!$D$22,'Costes máximos'!$D$22,S294)</f>
        <v>0</v>
      </c>
      <c r="BG294" s="45">
        <f>IF(T294&gt;'Costes máximos'!$D$22,'Costes máximos'!$D$22,T294)</f>
        <v>0</v>
      </c>
      <c r="BH294" s="45">
        <f>IF(U294&gt;'Costes máximos'!$D$22,'Costes máximos'!$D$22,U294)</f>
        <v>0</v>
      </c>
    </row>
    <row r="295" spans="2:60" outlineLevel="1" x14ac:dyDescent="0.25">
      <c r="B295" s="63"/>
      <c r="C295" s="64"/>
      <c r="D295" s="64"/>
      <c r="E295" s="64"/>
      <c r="F295" s="95">
        <f>IFERROR(INDEX('1. Paquetes y Tareas'!$F$16:$F$84,MATCH(BC295,'1. Paquetes y Tareas'!$E$16:$E$84,0)),0)</f>
        <v>0</v>
      </c>
      <c r="G295" s="50"/>
      <c r="H295" s="96">
        <f>IF($C$48="Investigación industrial",IFERROR(INDEX('3. Gasto Total '!$G$25:$G$43,MATCH(G295,'3. Gasto Total '!$B$25:$B$43,0)),""),IFERROR(INDEX('3. Gasto Total '!$H$25:$H$43,MATCH(G295,'3. Gasto Total '!$B$25:$B$43,0)),))</f>
        <v>0</v>
      </c>
      <c r="I295" s="40"/>
      <c r="J295" s="40"/>
      <c r="K295" s="40"/>
      <c r="L295" s="40"/>
      <c r="M295" s="40"/>
      <c r="N295" s="40"/>
      <c r="O295" s="40"/>
      <c r="P295" s="95">
        <f t="shared" si="51"/>
        <v>0</v>
      </c>
      <c r="Q295" s="43"/>
      <c r="R295" s="43"/>
      <c r="S295" s="43"/>
      <c r="T295" s="44"/>
      <c r="U295" s="44"/>
      <c r="V295" s="97">
        <f t="shared" si="52"/>
        <v>0</v>
      </c>
      <c r="W295" s="97">
        <f t="shared" si="40"/>
        <v>0</v>
      </c>
      <c r="X295" s="97">
        <f t="shared" si="41"/>
        <v>0</v>
      </c>
      <c r="Y295" s="113"/>
      <c r="Z295" s="44"/>
      <c r="AA295" s="53"/>
      <c r="AB295" s="53"/>
      <c r="AC295" s="97">
        <f t="shared" si="42"/>
        <v>0</v>
      </c>
      <c r="AD295" s="113"/>
      <c r="AE295" s="46"/>
      <c r="AF295" s="46"/>
      <c r="AG295" s="46"/>
      <c r="AH295" s="97">
        <f t="shared" si="43"/>
        <v>0</v>
      </c>
      <c r="AI295" s="113"/>
      <c r="AJ295" s="46"/>
      <c r="AK295" s="54"/>
      <c r="AL295" s="53"/>
      <c r="AM295" s="97">
        <f t="shared" si="44"/>
        <v>0</v>
      </c>
      <c r="AN295" s="113"/>
      <c r="AO295" s="46"/>
      <c r="AP295" s="54"/>
      <c r="AQ295" s="53"/>
      <c r="AR295" s="97">
        <f t="shared" si="45"/>
        <v>0</v>
      </c>
      <c r="AS295" s="97">
        <f t="shared" si="46"/>
        <v>0</v>
      </c>
      <c r="AT295" s="97">
        <f t="shared" si="47"/>
        <v>0</v>
      </c>
      <c r="AU295" s="97">
        <f t="shared" si="48"/>
        <v>0</v>
      </c>
      <c r="AV295" s="113"/>
      <c r="AW295" s="46"/>
      <c r="AX295" s="46"/>
      <c r="AY295" s="97">
        <f t="shared" si="49"/>
        <v>0</v>
      </c>
      <c r="BC295" s="56" t="str">
        <f t="shared" si="50"/>
        <v/>
      </c>
      <c r="BD295" s="45">
        <f>IF(Q295&gt;'Costes máximos'!$D$22,'Costes máximos'!$D$22,Q295)</f>
        <v>0</v>
      </c>
      <c r="BE295" s="45">
        <f>IF(R295&gt;'Costes máximos'!$D$22,'Costes máximos'!$D$22,R295)</f>
        <v>0</v>
      </c>
      <c r="BF295" s="45">
        <f>IF(S295&gt;'Costes máximos'!$D$22,'Costes máximos'!$D$22,S295)</f>
        <v>0</v>
      </c>
      <c r="BG295" s="45">
        <f>IF(T295&gt;'Costes máximos'!$D$22,'Costes máximos'!$D$22,T295)</f>
        <v>0</v>
      </c>
      <c r="BH295" s="45">
        <f>IF(U295&gt;'Costes máximos'!$D$22,'Costes máximos'!$D$22,U295)</f>
        <v>0</v>
      </c>
    </row>
    <row r="296" spans="2:60" outlineLevel="1" x14ac:dyDescent="0.25">
      <c r="B296" s="63"/>
      <c r="C296" s="64"/>
      <c r="D296" s="64"/>
      <c r="E296" s="64"/>
      <c r="F296" s="95">
        <f>IFERROR(INDEX('1. Paquetes y Tareas'!$F$16:$F$84,MATCH(BC296,'1. Paquetes y Tareas'!$E$16:$E$84,0)),0)</f>
        <v>0</v>
      </c>
      <c r="G296" s="50"/>
      <c r="H296" s="96">
        <f>IF($C$48="Investigación industrial",IFERROR(INDEX('3. Gasto Total '!$G$25:$G$43,MATCH(G296,'3. Gasto Total '!$B$25:$B$43,0)),""),IFERROR(INDEX('3. Gasto Total '!$H$25:$H$43,MATCH(G296,'3. Gasto Total '!$B$25:$B$43,0)),))</f>
        <v>0</v>
      </c>
      <c r="I296" s="40"/>
      <c r="J296" s="40"/>
      <c r="K296" s="40"/>
      <c r="L296" s="40"/>
      <c r="M296" s="40"/>
      <c r="N296" s="40"/>
      <c r="O296" s="40"/>
      <c r="P296" s="95">
        <f t="shared" si="51"/>
        <v>0</v>
      </c>
      <c r="Q296" s="43"/>
      <c r="R296" s="43"/>
      <c r="S296" s="43"/>
      <c r="T296" s="44"/>
      <c r="U296" s="44"/>
      <c r="V296" s="97">
        <f t="shared" si="52"/>
        <v>0</v>
      </c>
      <c r="W296" s="97">
        <f t="shared" si="40"/>
        <v>0</v>
      </c>
      <c r="X296" s="97">
        <f t="shared" si="41"/>
        <v>0</v>
      </c>
      <c r="Y296" s="113"/>
      <c r="Z296" s="44"/>
      <c r="AA296" s="53"/>
      <c r="AB296" s="53"/>
      <c r="AC296" s="97">
        <f t="shared" si="42"/>
        <v>0</v>
      </c>
      <c r="AD296" s="113"/>
      <c r="AE296" s="46"/>
      <c r="AF296" s="46"/>
      <c r="AG296" s="46"/>
      <c r="AH296" s="97">
        <f t="shared" si="43"/>
        <v>0</v>
      </c>
      <c r="AI296" s="113"/>
      <c r="AJ296" s="46"/>
      <c r="AK296" s="54"/>
      <c r="AL296" s="53"/>
      <c r="AM296" s="97">
        <f t="shared" si="44"/>
        <v>0</v>
      </c>
      <c r="AN296" s="113"/>
      <c r="AO296" s="46"/>
      <c r="AP296" s="54"/>
      <c r="AQ296" s="53"/>
      <c r="AR296" s="97">
        <f t="shared" si="45"/>
        <v>0</v>
      </c>
      <c r="AS296" s="97">
        <f t="shared" si="46"/>
        <v>0</v>
      </c>
      <c r="AT296" s="97">
        <f t="shared" si="47"/>
        <v>0</v>
      </c>
      <c r="AU296" s="97">
        <f t="shared" si="48"/>
        <v>0</v>
      </c>
      <c r="AV296" s="113"/>
      <c r="AW296" s="46"/>
      <c r="AX296" s="46"/>
      <c r="AY296" s="97">
        <f t="shared" si="49"/>
        <v>0</v>
      </c>
      <c r="BC296" s="56" t="str">
        <f t="shared" si="50"/>
        <v/>
      </c>
      <c r="BD296" s="45">
        <f>IF(Q296&gt;'Costes máximos'!$D$22,'Costes máximos'!$D$22,Q296)</f>
        <v>0</v>
      </c>
      <c r="BE296" s="45">
        <f>IF(R296&gt;'Costes máximos'!$D$22,'Costes máximos'!$D$22,R296)</f>
        <v>0</v>
      </c>
      <c r="BF296" s="45">
        <f>IF(S296&gt;'Costes máximos'!$D$22,'Costes máximos'!$D$22,S296)</f>
        <v>0</v>
      </c>
      <c r="BG296" s="45">
        <f>IF(T296&gt;'Costes máximos'!$D$22,'Costes máximos'!$D$22,T296)</f>
        <v>0</v>
      </c>
      <c r="BH296" s="45">
        <f>IF(U296&gt;'Costes máximos'!$D$22,'Costes máximos'!$D$22,U296)</f>
        <v>0</v>
      </c>
    </row>
    <row r="297" spans="2:60" outlineLevel="1" x14ac:dyDescent="0.25">
      <c r="B297" s="63"/>
      <c r="C297" s="64"/>
      <c r="D297" s="64"/>
      <c r="E297" s="64"/>
      <c r="F297" s="95">
        <f>IFERROR(INDEX('1. Paquetes y Tareas'!$F$16:$F$84,MATCH(BC297,'1. Paquetes y Tareas'!$E$16:$E$84,0)),0)</f>
        <v>0</v>
      </c>
      <c r="G297" s="50"/>
      <c r="H297" s="96">
        <f>IF($C$48="Investigación industrial",IFERROR(INDEX('3. Gasto Total '!$G$25:$G$43,MATCH(G297,'3. Gasto Total '!$B$25:$B$43,0)),""),IFERROR(INDEX('3. Gasto Total '!$H$25:$H$43,MATCH(G297,'3. Gasto Total '!$B$25:$B$43,0)),))</f>
        <v>0</v>
      </c>
      <c r="I297" s="40"/>
      <c r="J297" s="40"/>
      <c r="K297" s="40"/>
      <c r="L297" s="40"/>
      <c r="M297" s="40"/>
      <c r="N297" s="40"/>
      <c r="O297" s="40"/>
      <c r="P297" s="95">
        <f t="shared" si="51"/>
        <v>0</v>
      </c>
      <c r="Q297" s="43"/>
      <c r="R297" s="43"/>
      <c r="S297" s="43"/>
      <c r="T297" s="44"/>
      <c r="U297" s="44"/>
      <c r="V297" s="97">
        <f t="shared" si="52"/>
        <v>0</v>
      </c>
      <c r="W297" s="97">
        <f t="shared" si="40"/>
        <v>0</v>
      </c>
      <c r="X297" s="97">
        <f t="shared" si="41"/>
        <v>0</v>
      </c>
      <c r="Y297" s="113"/>
      <c r="Z297" s="44"/>
      <c r="AA297" s="53"/>
      <c r="AB297" s="53"/>
      <c r="AC297" s="97">
        <f t="shared" si="42"/>
        <v>0</v>
      </c>
      <c r="AD297" s="113"/>
      <c r="AE297" s="46"/>
      <c r="AF297" s="46"/>
      <c r="AG297" s="46"/>
      <c r="AH297" s="97">
        <f t="shared" si="43"/>
        <v>0</v>
      </c>
      <c r="AI297" s="113"/>
      <c r="AJ297" s="46"/>
      <c r="AK297" s="54"/>
      <c r="AL297" s="53"/>
      <c r="AM297" s="97">
        <f t="shared" si="44"/>
        <v>0</v>
      </c>
      <c r="AN297" s="113"/>
      <c r="AO297" s="46"/>
      <c r="AP297" s="54"/>
      <c r="AQ297" s="53"/>
      <c r="AR297" s="97">
        <f t="shared" si="45"/>
        <v>0</v>
      </c>
      <c r="AS297" s="97">
        <f t="shared" si="46"/>
        <v>0</v>
      </c>
      <c r="AT297" s="97">
        <f t="shared" si="47"/>
        <v>0</v>
      </c>
      <c r="AU297" s="97">
        <f t="shared" si="48"/>
        <v>0</v>
      </c>
      <c r="AV297" s="113"/>
      <c r="AW297" s="46"/>
      <c r="AX297" s="46"/>
      <c r="AY297" s="97">
        <f t="shared" si="49"/>
        <v>0</v>
      </c>
      <c r="BC297" s="56" t="str">
        <f t="shared" si="50"/>
        <v/>
      </c>
      <c r="BD297" s="45">
        <f>IF(Q297&gt;'Costes máximos'!$D$22,'Costes máximos'!$D$22,Q297)</f>
        <v>0</v>
      </c>
      <c r="BE297" s="45">
        <f>IF(R297&gt;'Costes máximos'!$D$22,'Costes máximos'!$D$22,R297)</f>
        <v>0</v>
      </c>
      <c r="BF297" s="45">
        <f>IF(S297&gt;'Costes máximos'!$D$22,'Costes máximos'!$D$22,S297)</f>
        <v>0</v>
      </c>
      <c r="BG297" s="45">
        <f>IF(T297&gt;'Costes máximos'!$D$22,'Costes máximos'!$D$22,T297)</f>
        <v>0</v>
      </c>
      <c r="BH297" s="45">
        <f>IF(U297&gt;'Costes máximos'!$D$22,'Costes máximos'!$D$22,U297)</f>
        <v>0</v>
      </c>
    </row>
    <row r="298" spans="2:60" outlineLevel="1" x14ac:dyDescent="0.25">
      <c r="B298" s="63"/>
      <c r="C298" s="64"/>
      <c r="D298" s="64"/>
      <c r="E298" s="64"/>
      <c r="F298" s="95">
        <f>IFERROR(INDEX('1. Paquetes y Tareas'!$F$16:$F$84,MATCH(BC298,'1. Paquetes y Tareas'!$E$16:$E$84,0)),0)</f>
        <v>0</v>
      </c>
      <c r="G298" s="50"/>
      <c r="H298" s="96">
        <f>IF($C$48="Investigación industrial",IFERROR(INDEX('3. Gasto Total '!$G$25:$G$43,MATCH(G298,'3. Gasto Total '!$B$25:$B$43,0)),""),IFERROR(INDEX('3. Gasto Total '!$H$25:$H$43,MATCH(G298,'3. Gasto Total '!$B$25:$B$43,0)),))</f>
        <v>0</v>
      </c>
      <c r="I298" s="40"/>
      <c r="J298" s="40"/>
      <c r="K298" s="40"/>
      <c r="L298" s="40"/>
      <c r="M298" s="40"/>
      <c r="N298" s="40"/>
      <c r="O298" s="40"/>
      <c r="P298" s="95">
        <f t="shared" si="51"/>
        <v>0</v>
      </c>
      <c r="Q298" s="43"/>
      <c r="R298" s="43"/>
      <c r="S298" s="43"/>
      <c r="T298" s="44"/>
      <c r="U298" s="44"/>
      <c r="V298" s="97">
        <f t="shared" si="52"/>
        <v>0</v>
      </c>
      <c r="W298" s="97">
        <f t="shared" si="40"/>
        <v>0</v>
      </c>
      <c r="X298" s="97">
        <f t="shared" si="41"/>
        <v>0</v>
      </c>
      <c r="Y298" s="113"/>
      <c r="Z298" s="44"/>
      <c r="AA298" s="53"/>
      <c r="AB298" s="53"/>
      <c r="AC298" s="97">
        <f t="shared" si="42"/>
        <v>0</v>
      </c>
      <c r="AD298" s="113"/>
      <c r="AE298" s="46"/>
      <c r="AF298" s="46"/>
      <c r="AG298" s="46"/>
      <c r="AH298" s="97">
        <f t="shared" si="43"/>
        <v>0</v>
      </c>
      <c r="AI298" s="113"/>
      <c r="AJ298" s="46"/>
      <c r="AK298" s="54"/>
      <c r="AL298" s="53"/>
      <c r="AM298" s="97">
        <f t="shared" si="44"/>
        <v>0</v>
      </c>
      <c r="AN298" s="113"/>
      <c r="AO298" s="46"/>
      <c r="AP298" s="54"/>
      <c r="AQ298" s="53"/>
      <c r="AR298" s="97">
        <f t="shared" si="45"/>
        <v>0</v>
      </c>
      <c r="AS298" s="97">
        <f t="shared" si="46"/>
        <v>0</v>
      </c>
      <c r="AT298" s="97">
        <f t="shared" si="47"/>
        <v>0</v>
      </c>
      <c r="AU298" s="97">
        <f t="shared" si="48"/>
        <v>0</v>
      </c>
      <c r="AV298" s="113"/>
      <c r="AW298" s="46"/>
      <c r="AX298" s="46"/>
      <c r="AY298" s="97">
        <f t="shared" si="49"/>
        <v>0</v>
      </c>
      <c r="BC298" s="56" t="str">
        <f t="shared" si="50"/>
        <v/>
      </c>
      <c r="BD298" s="45">
        <f>IF(Q298&gt;'Costes máximos'!$D$22,'Costes máximos'!$D$22,Q298)</f>
        <v>0</v>
      </c>
      <c r="BE298" s="45">
        <f>IF(R298&gt;'Costes máximos'!$D$22,'Costes máximos'!$D$22,R298)</f>
        <v>0</v>
      </c>
      <c r="BF298" s="45">
        <f>IF(S298&gt;'Costes máximos'!$D$22,'Costes máximos'!$D$22,S298)</f>
        <v>0</v>
      </c>
      <c r="BG298" s="45">
        <f>IF(T298&gt;'Costes máximos'!$D$22,'Costes máximos'!$D$22,T298)</f>
        <v>0</v>
      </c>
      <c r="BH298" s="45">
        <f>IF(U298&gt;'Costes máximos'!$D$22,'Costes máximos'!$D$22,U298)</f>
        <v>0</v>
      </c>
    </row>
    <row r="299" spans="2:60" outlineLevel="1" x14ac:dyDescent="0.25">
      <c r="B299" s="63"/>
      <c r="C299" s="64"/>
      <c r="D299" s="64"/>
      <c r="E299" s="64"/>
      <c r="F299" s="95">
        <f>IFERROR(INDEX('1. Paquetes y Tareas'!$F$16:$F$84,MATCH(BC299,'1. Paquetes y Tareas'!$E$16:$E$84,0)),0)</f>
        <v>0</v>
      </c>
      <c r="G299" s="50"/>
      <c r="H299" s="96">
        <f>IF($C$48="Investigación industrial",IFERROR(INDEX('3. Gasto Total '!$G$25:$G$43,MATCH(G299,'3. Gasto Total '!$B$25:$B$43,0)),""),IFERROR(INDEX('3. Gasto Total '!$H$25:$H$43,MATCH(G299,'3. Gasto Total '!$B$25:$B$43,0)),))</f>
        <v>0</v>
      </c>
      <c r="I299" s="40"/>
      <c r="J299" s="40"/>
      <c r="K299" s="40"/>
      <c r="L299" s="40"/>
      <c r="M299" s="40"/>
      <c r="N299" s="40"/>
      <c r="O299" s="40"/>
      <c r="P299" s="95">
        <f t="shared" si="51"/>
        <v>0</v>
      </c>
      <c r="Q299" s="43"/>
      <c r="R299" s="43"/>
      <c r="S299" s="43"/>
      <c r="T299" s="44"/>
      <c r="U299" s="44"/>
      <c r="V299" s="97">
        <f t="shared" si="52"/>
        <v>0</v>
      </c>
      <c r="W299" s="97">
        <f t="shared" si="40"/>
        <v>0</v>
      </c>
      <c r="X299" s="97">
        <f t="shared" si="41"/>
        <v>0</v>
      </c>
      <c r="Y299" s="113"/>
      <c r="Z299" s="44"/>
      <c r="AA299" s="53"/>
      <c r="AB299" s="53"/>
      <c r="AC299" s="97">
        <f t="shared" si="42"/>
        <v>0</v>
      </c>
      <c r="AD299" s="113"/>
      <c r="AE299" s="46"/>
      <c r="AF299" s="46"/>
      <c r="AG299" s="46"/>
      <c r="AH299" s="97">
        <f t="shared" si="43"/>
        <v>0</v>
      </c>
      <c r="AI299" s="113"/>
      <c r="AJ299" s="46"/>
      <c r="AK299" s="54"/>
      <c r="AL299" s="53"/>
      <c r="AM299" s="97">
        <f t="shared" si="44"/>
        <v>0</v>
      </c>
      <c r="AN299" s="113"/>
      <c r="AO299" s="46"/>
      <c r="AP299" s="54"/>
      <c r="AQ299" s="53"/>
      <c r="AR299" s="97">
        <f t="shared" si="45"/>
        <v>0</v>
      </c>
      <c r="AS299" s="97">
        <f t="shared" si="46"/>
        <v>0</v>
      </c>
      <c r="AT299" s="97">
        <f t="shared" si="47"/>
        <v>0</v>
      </c>
      <c r="AU299" s="97">
        <f t="shared" si="48"/>
        <v>0</v>
      </c>
      <c r="AV299" s="113"/>
      <c r="AW299" s="46"/>
      <c r="AX299" s="46"/>
      <c r="AY299" s="97">
        <f t="shared" si="49"/>
        <v>0</v>
      </c>
      <c r="BC299" s="56" t="str">
        <f t="shared" si="50"/>
        <v/>
      </c>
      <c r="BD299" s="45">
        <f>IF(Q299&gt;'Costes máximos'!$D$22,'Costes máximos'!$D$22,Q299)</f>
        <v>0</v>
      </c>
      <c r="BE299" s="45">
        <f>IF(R299&gt;'Costes máximos'!$D$22,'Costes máximos'!$D$22,R299)</f>
        <v>0</v>
      </c>
      <c r="BF299" s="45">
        <f>IF(S299&gt;'Costes máximos'!$D$22,'Costes máximos'!$D$22,S299)</f>
        <v>0</v>
      </c>
      <c r="BG299" s="45">
        <f>IF(T299&gt;'Costes máximos'!$D$22,'Costes máximos'!$D$22,T299)</f>
        <v>0</v>
      </c>
      <c r="BH299" s="45">
        <f>IF(U299&gt;'Costes máximos'!$D$22,'Costes máximos'!$D$22,U299)</f>
        <v>0</v>
      </c>
    </row>
    <row r="300" spans="2:60" outlineLevel="1" x14ac:dyDescent="0.25">
      <c r="B300" s="63"/>
      <c r="C300" s="64"/>
      <c r="D300" s="64"/>
      <c r="E300" s="64"/>
      <c r="F300" s="95">
        <f>IFERROR(INDEX('1. Paquetes y Tareas'!$F$16:$F$84,MATCH(BC300,'1. Paquetes y Tareas'!$E$16:$E$84,0)),0)</f>
        <v>0</v>
      </c>
      <c r="G300" s="50"/>
      <c r="H300" s="96">
        <f>IF($C$48="Investigación industrial",IFERROR(INDEX('3. Gasto Total '!$G$25:$G$43,MATCH(G300,'3. Gasto Total '!$B$25:$B$43,0)),""),IFERROR(INDEX('3. Gasto Total '!$H$25:$H$43,MATCH(G300,'3. Gasto Total '!$B$25:$B$43,0)),))</f>
        <v>0</v>
      </c>
      <c r="I300" s="40"/>
      <c r="J300" s="40"/>
      <c r="K300" s="40"/>
      <c r="L300" s="40"/>
      <c r="M300" s="40"/>
      <c r="N300" s="40"/>
      <c r="O300" s="40"/>
      <c r="P300" s="95">
        <f t="shared" si="51"/>
        <v>0</v>
      </c>
      <c r="Q300" s="43"/>
      <c r="R300" s="43"/>
      <c r="S300" s="43"/>
      <c r="T300" s="44"/>
      <c r="U300" s="44"/>
      <c r="V300" s="97">
        <f t="shared" si="52"/>
        <v>0</v>
      </c>
      <c r="W300" s="97">
        <f t="shared" ref="W300:W363" si="53">IFERROR(SUMPRODUCT(K300:O300,BD300:BH300),0)</f>
        <v>0</v>
      </c>
      <c r="X300" s="97">
        <f t="shared" ref="X300:X363" si="54">IFERROR(W300*$H300,0)</f>
        <v>0</v>
      </c>
      <c r="Y300" s="113"/>
      <c r="Z300" s="44"/>
      <c r="AA300" s="53"/>
      <c r="AB300" s="53"/>
      <c r="AC300" s="97">
        <f t="shared" ref="AC300:AC363" si="55">IFERROR(AB300*$H300,0)</f>
        <v>0</v>
      </c>
      <c r="AD300" s="113"/>
      <c r="AE300" s="46"/>
      <c r="AF300" s="46"/>
      <c r="AG300" s="46"/>
      <c r="AH300" s="97">
        <f t="shared" ref="AH300:AH363" si="56">IFERROR(AG300*$H300,0)</f>
        <v>0</v>
      </c>
      <c r="AI300" s="113"/>
      <c r="AJ300" s="46"/>
      <c r="AK300" s="54"/>
      <c r="AL300" s="53"/>
      <c r="AM300" s="97">
        <f t="shared" ref="AM300:AM363" si="57">IFERROR(AL300*$H300,0)</f>
        <v>0</v>
      </c>
      <c r="AN300" s="113"/>
      <c r="AO300" s="46"/>
      <c r="AP300" s="54"/>
      <c r="AQ300" s="53"/>
      <c r="AR300" s="97">
        <f t="shared" ref="AR300:AR363" si="58">IFERROR(AQ300*$H300,0)</f>
        <v>0</v>
      </c>
      <c r="AS300" s="97">
        <f t="shared" ref="AS300:AS363" si="59">V300+AA300+AK300+AP300+AF300</f>
        <v>0</v>
      </c>
      <c r="AT300" s="97">
        <f t="shared" ref="AT300:AT363" si="60">W300+AB300+AL300+AQ300+AG300</f>
        <v>0</v>
      </c>
      <c r="AU300" s="97">
        <f t="shared" ref="AU300:AU363" si="61">IFERROR(AT300*H300,0)</f>
        <v>0</v>
      </c>
      <c r="AV300" s="113"/>
      <c r="AW300" s="46"/>
      <c r="AX300" s="46"/>
      <c r="AY300" s="97">
        <f t="shared" ref="AY300:AY363" si="62">IFERROR(AX300*$H300,0)</f>
        <v>0</v>
      </c>
      <c r="BC300" s="56" t="str">
        <f t="shared" ref="BC300:BC363" si="63">CONCATENATE(B300,C300,D300)</f>
        <v/>
      </c>
      <c r="BD300" s="45">
        <f>IF(Q300&gt;'Costes máximos'!$D$22,'Costes máximos'!$D$22,Q300)</f>
        <v>0</v>
      </c>
      <c r="BE300" s="45">
        <f>IF(R300&gt;'Costes máximos'!$D$22,'Costes máximos'!$D$22,R300)</f>
        <v>0</v>
      </c>
      <c r="BF300" s="45">
        <f>IF(S300&gt;'Costes máximos'!$D$22,'Costes máximos'!$D$22,S300)</f>
        <v>0</v>
      </c>
      <c r="BG300" s="45">
        <f>IF(T300&gt;'Costes máximos'!$D$22,'Costes máximos'!$D$22,T300)</f>
        <v>0</v>
      </c>
      <c r="BH300" s="45">
        <f>IF(U300&gt;'Costes máximos'!$D$22,'Costes máximos'!$D$22,U300)</f>
        <v>0</v>
      </c>
    </row>
    <row r="301" spans="2:60" outlineLevel="1" x14ac:dyDescent="0.25">
      <c r="B301" s="63"/>
      <c r="C301" s="64"/>
      <c r="D301" s="64"/>
      <c r="E301" s="64"/>
      <c r="F301" s="95">
        <f>IFERROR(INDEX('1. Paquetes y Tareas'!$F$16:$F$84,MATCH(BC301,'1. Paquetes y Tareas'!$E$16:$E$84,0)),0)</f>
        <v>0</v>
      </c>
      <c r="G301" s="50"/>
      <c r="H301" s="96">
        <f>IF($C$48="Investigación industrial",IFERROR(INDEX('3. Gasto Total '!$G$25:$G$43,MATCH(G301,'3. Gasto Total '!$B$25:$B$43,0)),""),IFERROR(INDEX('3. Gasto Total '!$H$25:$H$43,MATCH(G301,'3. Gasto Total '!$B$25:$B$43,0)),))</f>
        <v>0</v>
      </c>
      <c r="I301" s="40"/>
      <c r="J301" s="40"/>
      <c r="K301" s="40"/>
      <c r="L301" s="40"/>
      <c r="M301" s="40"/>
      <c r="N301" s="40"/>
      <c r="O301" s="40"/>
      <c r="P301" s="95">
        <f t="shared" ref="P301:P364" si="64">SUM(K301:O301)/8</f>
        <v>0</v>
      </c>
      <c r="Q301" s="43"/>
      <c r="R301" s="43"/>
      <c r="S301" s="43"/>
      <c r="T301" s="44"/>
      <c r="U301" s="44"/>
      <c r="V301" s="97">
        <f t="shared" ref="V301:V364" si="65">SUMPRODUCT(K301:O301,Q301:U301)</f>
        <v>0</v>
      </c>
      <c r="W301" s="97">
        <f t="shared" si="53"/>
        <v>0</v>
      </c>
      <c r="X301" s="97">
        <f t="shared" si="54"/>
        <v>0</v>
      </c>
      <c r="Y301" s="113"/>
      <c r="Z301" s="44"/>
      <c r="AA301" s="53"/>
      <c r="AB301" s="53"/>
      <c r="AC301" s="97">
        <f t="shared" si="55"/>
        <v>0</v>
      </c>
      <c r="AD301" s="113"/>
      <c r="AE301" s="46"/>
      <c r="AF301" s="46"/>
      <c r="AG301" s="46"/>
      <c r="AH301" s="97">
        <f t="shared" si="56"/>
        <v>0</v>
      </c>
      <c r="AI301" s="113"/>
      <c r="AJ301" s="46"/>
      <c r="AK301" s="54"/>
      <c r="AL301" s="53"/>
      <c r="AM301" s="97">
        <f t="shared" si="57"/>
        <v>0</v>
      </c>
      <c r="AN301" s="113"/>
      <c r="AO301" s="46"/>
      <c r="AP301" s="54"/>
      <c r="AQ301" s="53"/>
      <c r="AR301" s="97">
        <f t="shared" si="58"/>
        <v>0</v>
      </c>
      <c r="AS301" s="97">
        <f t="shared" si="59"/>
        <v>0</v>
      </c>
      <c r="AT301" s="97">
        <f t="shared" si="60"/>
        <v>0</v>
      </c>
      <c r="AU301" s="97">
        <f t="shared" si="61"/>
        <v>0</v>
      </c>
      <c r="AV301" s="113"/>
      <c r="AW301" s="46"/>
      <c r="AX301" s="46"/>
      <c r="AY301" s="97">
        <f t="shared" si="62"/>
        <v>0</v>
      </c>
      <c r="BC301" s="56" t="str">
        <f t="shared" si="63"/>
        <v/>
      </c>
      <c r="BD301" s="45">
        <f>IF(Q301&gt;'Costes máximos'!$D$22,'Costes máximos'!$D$22,Q301)</f>
        <v>0</v>
      </c>
      <c r="BE301" s="45">
        <f>IF(R301&gt;'Costes máximos'!$D$22,'Costes máximos'!$D$22,R301)</f>
        <v>0</v>
      </c>
      <c r="BF301" s="45">
        <f>IF(S301&gt;'Costes máximos'!$D$22,'Costes máximos'!$D$22,S301)</f>
        <v>0</v>
      </c>
      <c r="BG301" s="45">
        <f>IF(T301&gt;'Costes máximos'!$D$22,'Costes máximos'!$D$22,T301)</f>
        <v>0</v>
      </c>
      <c r="BH301" s="45">
        <f>IF(U301&gt;'Costes máximos'!$D$22,'Costes máximos'!$D$22,U301)</f>
        <v>0</v>
      </c>
    </row>
    <row r="302" spans="2:60" outlineLevel="1" x14ac:dyDescent="0.25">
      <c r="B302" s="63"/>
      <c r="C302" s="64"/>
      <c r="D302" s="64"/>
      <c r="E302" s="64"/>
      <c r="F302" s="95">
        <f>IFERROR(INDEX('1. Paquetes y Tareas'!$F$16:$F$84,MATCH(BC302,'1. Paquetes y Tareas'!$E$16:$E$84,0)),0)</f>
        <v>0</v>
      </c>
      <c r="G302" s="50"/>
      <c r="H302" s="96">
        <f>IF($C$48="Investigación industrial",IFERROR(INDEX('3. Gasto Total '!$G$25:$G$43,MATCH(G302,'3. Gasto Total '!$B$25:$B$43,0)),""),IFERROR(INDEX('3. Gasto Total '!$H$25:$H$43,MATCH(G302,'3. Gasto Total '!$B$25:$B$43,0)),))</f>
        <v>0</v>
      </c>
      <c r="I302" s="40"/>
      <c r="J302" s="40"/>
      <c r="K302" s="40"/>
      <c r="L302" s="40"/>
      <c r="M302" s="40"/>
      <c r="N302" s="40"/>
      <c r="O302" s="40"/>
      <c r="P302" s="95">
        <f t="shared" si="64"/>
        <v>0</v>
      </c>
      <c r="Q302" s="43"/>
      <c r="R302" s="43"/>
      <c r="S302" s="43"/>
      <c r="T302" s="44"/>
      <c r="U302" s="44"/>
      <c r="V302" s="97">
        <f t="shared" si="65"/>
        <v>0</v>
      </c>
      <c r="W302" s="97">
        <f t="shared" si="53"/>
        <v>0</v>
      </c>
      <c r="X302" s="97">
        <f t="shared" si="54"/>
        <v>0</v>
      </c>
      <c r="Y302" s="113"/>
      <c r="Z302" s="44"/>
      <c r="AA302" s="53"/>
      <c r="AB302" s="53"/>
      <c r="AC302" s="97">
        <f t="shared" si="55"/>
        <v>0</v>
      </c>
      <c r="AD302" s="113"/>
      <c r="AE302" s="46"/>
      <c r="AF302" s="46"/>
      <c r="AG302" s="46"/>
      <c r="AH302" s="97">
        <f t="shared" si="56"/>
        <v>0</v>
      </c>
      <c r="AI302" s="113"/>
      <c r="AJ302" s="46"/>
      <c r="AK302" s="54"/>
      <c r="AL302" s="53"/>
      <c r="AM302" s="97">
        <f t="shared" si="57"/>
        <v>0</v>
      </c>
      <c r="AN302" s="113"/>
      <c r="AO302" s="46"/>
      <c r="AP302" s="54"/>
      <c r="AQ302" s="53"/>
      <c r="AR302" s="97">
        <f t="shared" si="58"/>
        <v>0</v>
      </c>
      <c r="AS302" s="97">
        <f t="shared" si="59"/>
        <v>0</v>
      </c>
      <c r="AT302" s="97">
        <f t="shared" si="60"/>
        <v>0</v>
      </c>
      <c r="AU302" s="97">
        <f t="shared" si="61"/>
        <v>0</v>
      </c>
      <c r="AV302" s="113"/>
      <c r="AW302" s="46"/>
      <c r="AX302" s="46"/>
      <c r="AY302" s="97">
        <f t="shared" si="62"/>
        <v>0</v>
      </c>
      <c r="BC302" s="56" t="str">
        <f t="shared" si="63"/>
        <v/>
      </c>
      <c r="BD302" s="45">
        <f>IF(Q302&gt;'Costes máximos'!$D$22,'Costes máximos'!$D$22,Q302)</f>
        <v>0</v>
      </c>
      <c r="BE302" s="45">
        <f>IF(R302&gt;'Costes máximos'!$D$22,'Costes máximos'!$D$22,R302)</f>
        <v>0</v>
      </c>
      <c r="BF302" s="45">
        <f>IF(S302&gt;'Costes máximos'!$D$22,'Costes máximos'!$D$22,S302)</f>
        <v>0</v>
      </c>
      <c r="BG302" s="45">
        <f>IF(T302&gt;'Costes máximos'!$D$22,'Costes máximos'!$D$22,T302)</f>
        <v>0</v>
      </c>
      <c r="BH302" s="45">
        <f>IF(U302&gt;'Costes máximos'!$D$22,'Costes máximos'!$D$22,U302)</f>
        <v>0</v>
      </c>
    </row>
    <row r="303" spans="2:60" outlineLevel="1" x14ac:dyDescent="0.25">
      <c r="B303" s="63"/>
      <c r="C303" s="64"/>
      <c r="D303" s="64"/>
      <c r="E303" s="64"/>
      <c r="F303" s="95">
        <f>IFERROR(INDEX('1. Paquetes y Tareas'!$F$16:$F$84,MATCH(BC303,'1. Paquetes y Tareas'!$E$16:$E$84,0)),0)</f>
        <v>0</v>
      </c>
      <c r="G303" s="50"/>
      <c r="H303" s="96">
        <f>IF($C$48="Investigación industrial",IFERROR(INDEX('3. Gasto Total '!$G$25:$G$43,MATCH(G303,'3. Gasto Total '!$B$25:$B$43,0)),""),IFERROR(INDEX('3. Gasto Total '!$H$25:$H$43,MATCH(G303,'3. Gasto Total '!$B$25:$B$43,0)),))</f>
        <v>0</v>
      </c>
      <c r="I303" s="40"/>
      <c r="J303" s="40"/>
      <c r="K303" s="40"/>
      <c r="L303" s="40"/>
      <c r="M303" s="40"/>
      <c r="N303" s="40"/>
      <c r="O303" s="40"/>
      <c r="P303" s="95">
        <f t="shared" si="64"/>
        <v>0</v>
      </c>
      <c r="Q303" s="43"/>
      <c r="R303" s="43"/>
      <c r="S303" s="43"/>
      <c r="T303" s="44"/>
      <c r="U303" s="44"/>
      <c r="V303" s="97">
        <f t="shared" si="65"/>
        <v>0</v>
      </c>
      <c r="W303" s="97">
        <f t="shared" si="53"/>
        <v>0</v>
      </c>
      <c r="X303" s="97">
        <f t="shared" si="54"/>
        <v>0</v>
      </c>
      <c r="Y303" s="113"/>
      <c r="Z303" s="44"/>
      <c r="AA303" s="53"/>
      <c r="AB303" s="53"/>
      <c r="AC303" s="97">
        <f t="shared" si="55"/>
        <v>0</v>
      </c>
      <c r="AD303" s="113"/>
      <c r="AE303" s="46"/>
      <c r="AF303" s="46"/>
      <c r="AG303" s="46"/>
      <c r="AH303" s="97">
        <f t="shared" si="56"/>
        <v>0</v>
      </c>
      <c r="AI303" s="113"/>
      <c r="AJ303" s="46"/>
      <c r="AK303" s="54"/>
      <c r="AL303" s="53"/>
      <c r="AM303" s="97">
        <f t="shared" si="57"/>
        <v>0</v>
      </c>
      <c r="AN303" s="113"/>
      <c r="AO303" s="46"/>
      <c r="AP303" s="54"/>
      <c r="AQ303" s="53"/>
      <c r="AR303" s="97">
        <f t="shared" si="58"/>
        <v>0</v>
      </c>
      <c r="AS303" s="97">
        <f t="shared" si="59"/>
        <v>0</v>
      </c>
      <c r="AT303" s="97">
        <f t="shared" si="60"/>
        <v>0</v>
      </c>
      <c r="AU303" s="97">
        <f t="shared" si="61"/>
        <v>0</v>
      </c>
      <c r="AV303" s="113"/>
      <c r="AW303" s="46"/>
      <c r="AX303" s="46"/>
      <c r="AY303" s="97">
        <f t="shared" si="62"/>
        <v>0</v>
      </c>
      <c r="BC303" s="56" t="str">
        <f t="shared" si="63"/>
        <v/>
      </c>
      <c r="BD303" s="45">
        <f>IF(Q303&gt;'Costes máximos'!$D$22,'Costes máximos'!$D$22,Q303)</f>
        <v>0</v>
      </c>
      <c r="BE303" s="45">
        <f>IF(R303&gt;'Costes máximos'!$D$22,'Costes máximos'!$D$22,R303)</f>
        <v>0</v>
      </c>
      <c r="BF303" s="45">
        <f>IF(S303&gt;'Costes máximos'!$D$22,'Costes máximos'!$D$22,S303)</f>
        <v>0</v>
      </c>
      <c r="BG303" s="45">
        <f>IF(T303&gt;'Costes máximos'!$D$22,'Costes máximos'!$D$22,T303)</f>
        <v>0</v>
      </c>
      <c r="BH303" s="45">
        <f>IF(U303&gt;'Costes máximos'!$D$22,'Costes máximos'!$D$22,U303)</f>
        <v>0</v>
      </c>
    </row>
    <row r="304" spans="2:60" outlineLevel="1" x14ac:dyDescent="0.25">
      <c r="B304" s="63"/>
      <c r="C304" s="64"/>
      <c r="D304" s="64"/>
      <c r="E304" s="64"/>
      <c r="F304" s="95">
        <f>IFERROR(INDEX('1. Paquetes y Tareas'!$F$16:$F$84,MATCH(BC304,'1. Paquetes y Tareas'!$E$16:$E$84,0)),0)</f>
        <v>0</v>
      </c>
      <c r="G304" s="50"/>
      <c r="H304" s="96">
        <f>IF($C$48="Investigación industrial",IFERROR(INDEX('3. Gasto Total '!$G$25:$G$43,MATCH(G304,'3. Gasto Total '!$B$25:$B$43,0)),""),IFERROR(INDEX('3. Gasto Total '!$H$25:$H$43,MATCH(G304,'3. Gasto Total '!$B$25:$B$43,0)),))</f>
        <v>0</v>
      </c>
      <c r="I304" s="40"/>
      <c r="J304" s="40"/>
      <c r="K304" s="40"/>
      <c r="L304" s="40"/>
      <c r="M304" s="40"/>
      <c r="N304" s="40"/>
      <c r="O304" s="40"/>
      <c r="P304" s="95">
        <f t="shared" si="64"/>
        <v>0</v>
      </c>
      <c r="Q304" s="43"/>
      <c r="R304" s="43"/>
      <c r="S304" s="43"/>
      <c r="T304" s="44"/>
      <c r="U304" s="44"/>
      <c r="V304" s="97">
        <f t="shared" si="65"/>
        <v>0</v>
      </c>
      <c r="W304" s="97">
        <f t="shared" si="53"/>
        <v>0</v>
      </c>
      <c r="X304" s="97">
        <f t="shared" si="54"/>
        <v>0</v>
      </c>
      <c r="Y304" s="113"/>
      <c r="Z304" s="44"/>
      <c r="AA304" s="53"/>
      <c r="AB304" s="53"/>
      <c r="AC304" s="97">
        <f t="shared" si="55"/>
        <v>0</v>
      </c>
      <c r="AD304" s="113"/>
      <c r="AE304" s="46"/>
      <c r="AF304" s="46"/>
      <c r="AG304" s="46"/>
      <c r="AH304" s="97">
        <f t="shared" si="56"/>
        <v>0</v>
      </c>
      <c r="AI304" s="113"/>
      <c r="AJ304" s="46"/>
      <c r="AK304" s="54"/>
      <c r="AL304" s="53"/>
      <c r="AM304" s="97">
        <f t="shared" si="57"/>
        <v>0</v>
      </c>
      <c r="AN304" s="113"/>
      <c r="AO304" s="46"/>
      <c r="AP304" s="54"/>
      <c r="AQ304" s="53"/>
      <c r="AR304" s="97">
        <f t="shared" si="58"/>
        <v>0</v>
      </c>
      <c r="AS304" s="97">
        <f t="shared" si="59"/>
        <v>0</v>
      </c>
      <c r="AT304" s="97">
        <f t="shared" si="60"/>
        <v>0</v>
      </c>
      <c r="AU304" s="97">
        <f t="shared" si="61"/>
        <v>0</v>
      </c>
      <c r="AV304" s="113"/>
      <c r="AW304" s="46"/>
      <c r="AX304" s="46"/>
      <c r="AY304" s="97">
        <f t="shared" si="62"/>
        <v>0</v>
      </c>
      <c r="BC304" s="56" t="str">
        <f t="shared" si="63"/>
        <v/>
      </c>
      <c r="BD304" s="45">
        <f>IF(Q304&gt;'Costes máximos'!$D$22,'Costes máximos'!$D$22,Q304)</f>
        <v>0</v>
      </c>
      <c r="BE304" s="45">
        <f>IF(R304&gt;'Costes máximos'!$D$22,'Costes máximos'!$D$22,R304)</f>
        <v>0</v>
      </c>
      <c r="BF304" s="45">
        <f>IF(S304&gt;'Costes máximos'!$D$22,'Costes máximos'!$D$22,S304)</f>
        <v>0</v>
      </c>
      <c r="BG304" s="45">
        <f>IF(T304&gt;'Costes máximos'!$D$22,'Costes máximos'!$D$22,T304)</f>
        <v>0</v>
      </c>
      <c r="BH304" s="45">
        <f>IF(U304&gt;'Costes máximos'!$D$22,'Costes máximos'!$D$22,U304)</f>
        <v>0</v>
      </c>
    </row>
    <row r="305" spans="2:60" outlineLevel="1" x14ac:dyDescent="0.25">
      <c r="B305" s="63"/>
      <c r="C305" s="64"/>
      <c r="D305" s="64"/>
      <c r="E305" s="64"/>
      <c r="F305" s="95">
        <f>IFERROR(INDEX('1. Paquetes y Tareas'!$F$16:$F$84,MATCH(BC305,'1. Paquetes y Tareas'!$E$16:$E$84,0)),0)</f>
        <v>0</v>
      </c>
      <c r="G305" s="50"/>
      <c r="H305" s="96">
        <f>IF($C$48="Investigación industrial",IFERROR(INDEX('3. Gasto Total '!$G$25:$G$43,MATCH(G305,'3. Gasto Total '!$B$25:$B$43,0)),""),IFERROR(INDEX('3. Gasto Total '!$H$25:$H$43,MATCH(G305,'3. Gasto Total '!$B$25:$B$43,0)),))</f>
        <v>0</v>
      </c>
      <c r="I305" s="40"/>
      <c r="J305" s="40"/>
      <c r="K305" s="40"/>
      <c r="L305" s="40"/>
      <c r="M305" s="40"/>
      <c r="N305" s="40"/>
      <c r="O305" s="40"/>
      <c r="P305" s="95">
        <f t="shared" si="64"/>
        <v>0</v>
      </c>
      <c r="Q305" s="43"/>
      <c r="R305" s="43"/>
      <c r="S305" s="43"/>
      <c r="T305" s="44"/>
      <c r="U305" s="44"/>
      <c r="V305" s="97">
        <f t="shared" si="65"/>
        <v>0</v>
      </c>
      <c r="W305" s="97">
        <f t="shared" si="53"/>
        <v>0</v>
      </c>
      <c r="X305" s="97">
        <f t="shared" si="54"/>
        <v>0</v>
      </c>
      <c r="Y305" s="113"/>
      <c r="Z305" s="44"/>
      <c r="AA305" s="53"/>
      <c r="AB305" s="53"/>
      <c r="AC305" s="97">
        <f t="shared" si="55"/>
        <v>0</v>
      </c>
      <c r="AD305" s="113"/>
      <c r="AE305" s="46"/>
      <c r="AF305" s="46"/>
      <c r="AG305" s="46"/>
      <c r="AH305" s="97">
        <f t="shared" si="56"/>
        <v>0</v>
      </c>
      <c r="AI305" s="113"/>
      <c r="AJ305" s="46"/>
      <c r="AK305" s="54"/>
      <c r="AL305" s="53"/>
      <c r="AM305" s="97">
        <f t="shared" si="57"/>
        <v>0</v>
      </c>
      <c r="AN305" s="113"/>
      <c r="AO305" s="46"/>
      <c r="AP305" s="54"/>
      <c r="AQ305" s="53"/>
      <c r="AR305" s="97">
        <f t="shared" si="58"/>
        <v>0</v>
      </c>
      <c r="AS305" s="97">
        <f t="shared" si="59"/>
        <v>0</v>
      </c>
      <c r="AT305" s="97">
        <f t="shared" si="60"/>
        <v>0</v>
      </c>
      <c r="AU305" s="97">
        <f t="shared" si="61"/>
        <v>0</v>
      </c>
      <c r="AV305" s="113"/>
      <c r="AW305" s="46"/>
      <c r="AX305" s="46"/>
      <c r="AY305" s="97">
        <f t="shared" si="62"/>
        <v>0</v>
      </c>
      <c r="BC305" s="56" t="str">
        <f t="shared" si="63"/>
        <v/>
      </c>
      <c r="BD305" s="45">
        <f>IF(Q305&gt;'Costes máximos'!$D$22,'Costes máximos'!$D$22,Q305)</f>
        <v>0</v>
      </c>
      <c r="BE305" s="45">
        <f>IF(R305&gt;'Costes máximos'!$D$22,'Costes máximos'!$D$22,R305)</f>
        <v>0</v>
      </c>
      <c r="BF305" s="45">
        <f>IF(S305&gt;'Costes máximos'!$D$22,'Costes máximos'!$D$22,S305)</f>
        <v>0</v>
      </c>
      <c r="BG305" s="45">
        <f>IF(T305&gt;'Costes máximos'!$D$22,'Costes máximos'!$D$22,T305)</f>
        <v>0</v>
      </c>
      <c r="BH305" s="45">
        <f>IF(U305&gt;'Costes máximos'!$D$22,'Costes máximos'!$D$22,U305)</f>
        <v>0</v>
      </c>
    </row>
    <row r="306" spans="2:60" outlineLevel="1" x14ac:dyDescent="0.25">
      <c r="B306" s="63"/>
      <c r="C306" s="64"/>
      <c r="D306" s="64"/>
      <c r="E306" s="64"/>
      <c r="F306" s="95">
        <f>IFERROR(INDEX('1. Paquetes y Tareas'!$F$16:$F$84,MATCH(BC306,'1. Paquetes y Tareas'!$E$16:$E$84,0)),0)</f>
        <v>0</v>
      </c>
      <c r="G306" s="50"/>
      <c r="H306" s="96">
        <f>IF($C$48="Investigación industrial",IFERROR(INDEX('3. Gasto Total '!$G$25:$G$43,MATCH(G306,'3. Gasto Total '!$B$25:$B$43,0)),""),IFERROR(INDEX('3. Gasto Total '!$H$25:$H$43,MATCH(G306,'3. Gasto Total '!$B$25:$B$43,0)),))</f>
        <v>0</v>
      </c>
      <c r="I306" s="40"/>
      <c r="J306" s="40"/>
      <c r="K306" s="40"/>
      <c r="L306" s="40"/>
      <c r="M306" s="40"/>
      <c r="N306" s="40"/>
      <c r="O306" s="40"/>
      <c r="P306" s="95">
        <f t="shared" si="64"/>
        <v>0</v>
      </c>
      <c r="Q306" s="43"/>
      <c r="R306" s="43"/>
      <c r="S306" s="43"/>
      <c r="T306" s="44"/>
      <c r="U306" s="44"/>
      <c r="V306" s="97">
        <f t="shared" si="65"/>
        <v>0</v>
      </c>
      <c r="W306" s="97">
        <f t="shared" si="53"/>
        <v>0</v>
      </c>
      <c r="X306" s="97">
        <f t="shared" si="54"/>
        <v>0</v>
      </c>
      <c r="Y306" s="113"/>
      <c r="Z306" s="44"/>
      <c r="AA306" s="53"/>
      <c r="AB306" s="53"/>
      <c r="AC306" s="97">
        <f t="shared" si="55"/>
        <v>0</v>
      </c>
      <c r="AD306" s="113"/>
      <c r="AE306" s="46"/>
      <c r="AF306" s="46"/>
      <c r="AG306" s="46"/>
      <c r="AH306" s="97">
        <f t="shared" si="56"/>
        <v>0</v>
      </c>
      <c r="AI306" s="113"/>
      <c r="AJ306" s="46"/>
      <c r="AK306" s="54"/>
      <c r="AL306" s="53"/>
      <c r="AM306" s="97">
        <f t="shared" si="57"/>
        <v>0</v>
      </c>
      <c r="AN306" s="113"/>
      <c r="AO306" s="46"/>
      <c r="AP306" s="54"/>
      <c r="AQ306" s="53"/>
      <c r="AR306" s="97">
        <f t="shared" si="58"/>
        <v>0</v>
      </c>
      <c r="AS306" s="97">
        <f t="shared" si="59"/>
        <v>0</v>
      </c>
      <c r="AT306" s="97">
        <f t="shared" si="60"/>
        <v>0</v>
      </c>
      <c r="AU306" s="97">
        <f t="shared" si="61"/>
        <v>0</v>
      </c>
      <c r="AV306" s="113"/>
      <c r="AW306" s="46"/>
      <c r="AX306" s="46"/>
      <c r="AY306" s="97">
        <f t="shared" si="62"/>
        <v>0</v>
      </c>
      <c r="BC306" s="56" t="str">
        <f t="shared" si="63"/>
        <v/>
      </c>
      <c r="BD306" s="45">
        <f>IF(Q306&gt;'Costes máximos'!$D$22,'Costes máximos'!$D$22,Q306)</f>
        <v>0</v>
      </c>
      <c r="BE306" s="45">
        <f>IF(R306&gt;'Costes máximos'!$D$22,'Costes máximos'!$D$22,R306)</f>
        <v>0</v>
      </c>
      <c r="BF306" s="45">
        <f>IF(S306&gt;'Costes máximos'!$D$22,'Costes máximos'!$D$22,S306)</f>
        <v>0</v>
      </c>
      <c r="BG306" s="45">
        <f>IF(T306&gt;'Costes máximos'!$D$22,'Costes máximos'!$D$22,T306)</f>
        <v>0</v>
      </c>
      <c r="BH306" s="45">
        <f>IF(U306&gt;'Costes máximos'!$D$22,'Costes máximos'!$D$22,U306)</f>
        <v>0</v>
      </c>
    </row>
    <row r="307" spans="2:60" outlineLevel="1" x14ac:dyDescent="0.25">
      <c r="B307" s="63"/>
      <c r="C307" s="64"/>
      <c r="D307" s="64"/>
      <c r="E307" s="64"/>
      <c r="F307" s="95">
        <f>IFERROR(INDEX('1. Paquetes y Tareas'!$F$16:$F$84,MATCH(BC307,'1. Paquetes y Tareas'!$E$16:$E$84,0)),0)</f>
        <v>0</v>
      </c>
      <c r="G307" s="50"/>
      <c r="H307" s="96">
        <f>IF($C$48="Investigación industrial",IFERROR(INDEX('3. Gasto Total '!$G$25:$G$43,MATCH(G307,'3. Gasto Total '!$B$25:$B$43,0)),""),IFERROR(INDEX('3. Gasto Total '!$H$25:$H$43,MATCH(G307,'3. Gasto Total '!$B$25:$B$43,0)),))</f>
        <v>0</v>
      </c>
      <c r="I307" s="40"/>
      <c r="J307" s="40"/>
      <c r="K307" s="40"/>
      <c r="L307" s="40"/>
      <c r="M307" s="40"/>
      <c r="N307" s="40"/>
      <c r="O307" s="40"/>
      <c r="P307" s="95">
        <f t="shared" si="64"/>
        <v>0</v>
      </c>
      <c r="Q307" s="43"/>
      <c r="R307" s="43"/>
      <c r="S307" s="43"/>
      <c r="T307" s="44"/>
      <c r="U307" s="44"/>
      <c r="V307" s="97">
        <f t="shared" si="65"/>
        <v>0</v>
      </c>
      <c r="W307" s="97">
        <f t="shared" si="53"/>
        <v>0</v>
      </c>
      <c r="X307" s="97">
        <f t="shared" si="54"/>
        <v>0</v>
      </c>
      <c r="Y307" s="113"/>
      <c r="Z307" s="44"/>
      <c r="AA307" s="53"/>
      <c r="AB307" s="53"/>
      <c r="AC307" s="97">
        <f t="shared" si="55"/>
        <v>0</v>
      </c>
      <c r="AD307" s="113"/>
      <c r="AE307" s="46"/>
      <c r="AF307" s="46"/>
      <c r="AG307" s="46"/>
      <c r="AH307" s="97">
        <f t="shared" si="56"/>
        <v>0</v>
      </c>
      <c r="AI307" s="113"/>
      <c r="AJ307" s="46"/>
      <c r="AK307" s="54"/>
      <c r="AL307" s="53"/>
      <c r="AM307" s="97">
        <f t="shared" si="57"/>
        <v>0</v>
      </c>
      <c r="AN307" s="113"/>
      <c r="AO307" s="46"/>
      <c r="AP307" s="54"/>
      <c r="AQ307" s="53"/>
      <c r="AR307" s="97">
        <f t="shared" si="58"/>
        <v>0</v>
      </c>
      <c r="AS307" s="97">
        <f t="shared" si="59"/>
        <v>0</v>
      </c>
      <c r="AT307" s="97">
        <f t="shared" si="60"/>
        <v>0</v>
      </c>
      <c r="AU307" s="97">
        <f t="shared" si="61"/>
        <v>0</v>
      </c>
      <c r="AV307" s="113"/>
      <c r="AW307" s="46"/>
      <c r="AX307" s="46"/>
      <c r="AY307" s="97">
        <f t="shared" si="62"/>
        <v>0</v>
      </c>
      <c r="BC307" s="56" t="str">
        <f t="shared" si="63"/>
        <v/>
      </c>
      <c r="BD307" s="45">
        <f>IF(Q307&gt;'Costes máximos'!$D$22,'Costes máximos'!$D$22,Q307)</f>
        <v>0</v>
      </c>
      <c r="BE307" s="45">
        <f>IF(R307&gt;'Costes máximos'!$D$22,'Costes máximos'!$D$22,R307)</f>
        <v>0</v>
      </c>
      <c r="BF307" s="45">
        <f>IF(S307&gt;'Costes máximos'!$D$22,'Costes máximos'!$D$22,S307)</f>
        <v>0</v>
      </c>
      <c r="BG307" s="45">
        <f>IF(T307&gt;'Costes máximos'!$D$22,'Costes máximos'!$D$22,T307)</f>
        <v>0</v>
      </c>
      <c r="BH307" s="45">
        <f>IF(U307&gt;'Costes máximos'!$D$22,'Costes máximos'!$D$22,U307)</f>
        <v>0</v>
      </c>
    </row>
    <row r="308" spans="2:60" outlineLevel="1" x14ac:dyDescent="0.25">
      <c r="B308" s="63"/>
      <c r="C308" s="64"/>
      <c r="D308" s="64"/>
      <c r="E308" s="64"/>
      <c r="F308" s="95">
        <f>IFERROR(INDEX('1. Paquetes y Tareas'!$F$16:$F$84,MATCH(BC308,'1. Paquetes y Tareas'!$E$16:$E$84,0)),0)</f>
        <v>0</v>
      </c>
      <c r="G308" s="50"/>
      <c r="H308" s="96">
        <f>IF($C$48="Investigación industrial",IFERROR(INDEX('3. Gasto Total '!$G$25:$G$43,MATCH(G308,'3. Gasto Total '!$B$25:$B$43,0)),""),IFERROR(INDEX('3. Gasto Total '!$H$25:$H$43,MATCH(G308,'3. Gasto Total '!$B$25:$B$43,0)),))</f>
        <v>0</v>
      </c>
      <c r="I308" s="40"/>
      <c r="J308" s="40"/>
      <c r="K308" s="40"/>
      <c r="L308" s="40"/>
      <c r="M308" s="40"/>
      <c r="N308" s="40"/>
      <c r="O308" s="40"/>
      <c r="P308" s="95">
        <f t="shared" si="64"/>
        <v>0</v>
      </c>
      <c r="Q308" s="43"/>
      <c r="R308" s="43"/>
      <c r="S308" s="43"/>
      <c r="T308" s="44"/>
      <c r="U308" s="44"/>
      <c r="V308" s="97">
        <f t="shared" si="65"/>
        <v>0</v>
      </c>
      <c r="W308" s="97">
        <f t="shared" si="53"/>
        <v>0</v>
      </c>
      <c r="X308" s="97">
        <f t="shared" si="54"/>
        <v>0</v>
      </c>
      <c r="Y308" s="113"/>
      <c r="Z308" s="44"/>
      <c r="AA308" s="53"/>
      <c r="AB308" s="53"/>
      <c r="AC308" s="97">
        <f t="shared" si="55"/>
        <v>0</v>
      </c>
      <c r="AD308" s="113"/>
      <c r="AE308" s="46"/>
      <c r="AF308" s="46"/>
      <c r="AG308" s="46"/>
      <c r="AH308" s="97">
        <f t="shared" si="56"/>
        <v>0</v>
      </c>
      <c r="AI308" s="113"/>
      <c r="AJ308" s="46"/>
      <c r="AK308" s="54"/>
      <c r="AL308" s="53"/>
      <c r="AM308" s="97">
        <f t="shared" si="57"/>
        <v>0</v>
      </c>
      <c r="AN308" s="113"/>
      <c r="AO308" s="46"/>
      <c r="AP308" s="54"/>
      <c r="AQ308" s="53"/>
      <c r="AR308" s="97">
        <f t="shared" si="58"/>
        <v>0</v>
      </c>
      <c r="AS308" s="97">
        <f t="shared" si="59"/>
        <v>0</v>
      </c>
      <c r="AT308" s="97">
        <f t="shared" si="60"/>
        <v>0</v>
      </c>
      <c r="AU308" s="97">
        <f t="shared" si="61"/>
        <v>0</v>
      </c>
      <c r="AV308" s="113"/>
      <c r="AW308" s="46"/>
      <c r="AX308" s="46"/>
      <c r="AY308" s="97">
        <f t="shared" si="62"/>
        <v>0</v>
      </c>
      <c r="BC308" s="56" t="str">
        <f t="shared" si="63"/>
        <v/>
      </c>
      <c r="BD308" s="45">
        <f>IF(Q308&gt;'Costes máximos'!$D$22,'Costes máximos'!$D$22,Q308)</f>
        <v>0</v>
      </c>
      <c r="BE308" s="45">
        <f>IF(R308&gt;'Costes máximos'!$D$22,'Costes máximos'!$D$22,R308)</f>
        <v>0</v>
      </c>
      <c r="BF308" s="45">
        <f>IF(S308&gt;'Costes máximos'!$D$22,'Costes máximos'!$D$22,S308)</f>
        <v>0</v>
      </c>
      <c r="BG308" s="45">
        <f>IF(T308&gt;'Costes máximos'!$D$22,'Costes máximos'!$D$22,T308)</f>
        <v>0</v>
      </c>
      <c r="BH308" s="45">
        <f>IF(U308&gt;'Costes máximos'!$D$22,'Costes máximos'!$D$22,U308)</f>
        <v>0</v>
      </c>
    </row>
    <row r="309" spans="2:60" outlineLevel="1" x14ac:dyDescent="0.25">
      <c r="B309" s="63"/>
      <c r="C309" s="64"/>
      <c r="D309" s="64"/>
      <c r="E309" s="64"/>
      <c r="F309" s="95">
        <f>IFERROR(INDEX('1. Paquetes y Tareas'!$F$16:$F$84,MATCH(BC309,'1. Paquetes y Tareas'!$E$16:$E$84,0)),0)</f>
        <v>0</v>
      </c>
      <c r="G309" s="50"/>
      <c r="H309" s="96">
        <f>IF($C$48="Investigación industrial",IFERROR(INDEX('3. Gasto Total '!$G$25:$G$43,MATCH(G309,'3. Gasto Total '!$B$25:$B$43,0)),""),IFERROR(INDEX('3. Gasto Total '!$H$25:$H$43,MATCH(G309,'3. Gasto Total '!$B$25:$B$43,0)),))</f>
        <v>0</v>
      </c>
      <c r="I309" s="40"/>
      <c r="J309" s="40"/>
      <c r="K309" s="40"/>
      <c r="L309" s="40"/>
      <c r="M309" s="40"/>
      <c r="N309" s="40"/>
      <c r="O309" s="40"/>
      <c r="P309" s="95">
        <f t="shared" si="64"/>
        <v>0</v>
      </c>
      <c r="Q309" s="43"/>
      <c r="R309" s="43"/>
      <c r="S309" s="43"/>
      <c r="T309" s="44"/>
      <c r="U309" s="44"/>
      <c r="V309" s="97">
        <f t="shared" si="65"/>
        <v>0</v>
      </c>
      <c r="W309" s="97">
        <f t="shared" si="53"/>
        <v>0</v>
      </c>
      <c r="X309" s="97">
        <f t="shared" si="54"/>
        <v>0</v>
      </c>
      <c r="Y309" s="113"/>
      <c r="Z309" s="44"/>
      <c r="AA309" s="53"/>
      <c r="AB309" s="53"/>
      <c r="AC309" s="97">
        <f t="shared" si="55"/>
        <v>0</v>
      </c>
      <c r="AD309" s="113"/>
      <c r="AE309" s="46"/>
      <c r="AF309" s="46"/>
      <c r="AG309" s="46"/>
      <c r="AH309" s="97">
        <f t="shared" si="56"/>
        <v>0</v>
      </c>
      <c r="AI309" s="113"/>
      <c r="AJ309" s="46"/>
      <c r="AK309" s="54"/>
      <c r="AL309" s="53"/>
      <c r="AM309" s="97">
        <f t="shared" si="57"/>
        <v>0</v>
      </c>
      <c r="AN309" s="113"/>
      <c r="AO309" s="46"/>
      <c r="AP309" s="54"/>
      <c r="AQ309" s="53"/>
      <c r="AR309" s="97">
        <f t="shared" si="58"/>
        <v>0</v>
      </c>
      <c r="AS309" s="97">
        <f t="shared" si="59"/>
        <v>0</v>
      </c>
      <c r="AT309" s="97">
        <f t="shared" si="60"/>
        <v>0</v>
      </c>
      <c r="AU309" s="97">
        <f t="shared" si="61"/>
        <v>0</v>
      </c>
      <c r="AV309" s="113"/>
      <c r="AW309" s="46"/>
      <c r="AX309" s="46"/>
      <c r="AY309" s="97">
        <f t="shared" si="62"/>
        <v>0</v>
      </c>
      <c r="BC309" s="56" t="str">
        <f t="shared" si="63"/>
        <v/>
      </c>
      <c r="BD309" s="45">
        <f>IF(Q309&gt;'Costes máximos'!$D$22,'Costes máximos'!$D$22,Q309)</f>
        <v>0</v>
      </c>
      <c r="BE309" s="45">
        <f>IF(R309&gt;'Costes máximos'!$D$22,'Costes máximos'!$D$22,R309)</f>
        <v>0</v>
      </c>
      <c r="BF309" s="45">
        <f>IF(S309&gt;'Costes máximos'!$D$22,'Costes máximos'!$D$22,S309)</f>
        <v>0</v>
      </c>
      <c r="BG309" s="45">
        <f>IF(T309&gt;'Costes máximos'!$D$22,'Costes máximos'!$D$22,T309)</f>
        <v>0</v>
      </c>
      <c r="BH309" s="45">
        <f>IF(U309&gt;'Costes máximos'!$D$22,'Costes máximos'!$D$22,U309)</f>
        <v>0</v>
      </c>
    </row>
    <row r="310" spans="2:60" outlineLevel="1" x14ac:dyDescent="0.25">
      <c r="B310" s="63"/>
      <c r="C310" s="64"/>
      <c r="D310" s="64"/>
      <c r="E310" s="64"/>
      <c r="F310" s="95">
        <f>IFERROR(INDEX('1. Paquetes y Tareas'!$F$16:$F$84,MATCH(BC310,'1. Paquetes y Tareas'!$E$16:$E$84,0)),0)</f>
        <v>0</v>
      </c>
      <c r="G310" s="50"/>
      <c r="H310" s="96">
        <f>IF($C$48="Investigación industrial",IFERROR(INDEX('3. Gasto Total '!$G$25:$G$43,MATCH(G310,'3. Gasto Total '!$B$25:$B$43,0)),""),IFERROR(INDEX('3. Gasto Total '!$H$25:$H$43,MATCH(G310,'3. Gasto Total '!$B$25:$B$43,0)),))</f>
        <v>0</v>
      </c>
      <c r="I310" s="40"/>
      <c r="J310" s="40"/>
      <c r="K310" s="40"/>
      <c r="L310" s="40"/>
      <c r="M310" s="40"/>
      <c r="N310" s="40"/>
      <c r="O310" s="40"/>
      <c r="P310" s="95">
        <f t="shared" si="64"/>
        <v>0</v>
      </c>
      <c r="Q310" s="43"/>
      <c r="R310" s="43"/>
      <c r="S310" s="43"/>
      <c r="T310" s="44"/>
      <c r="U310" s="44"/>
      <c r="V310" s="97">
        <f t="shared" si="65"/>
        <v>0</v>
      </c>
      <c r="W310" s="97">
        <f t="shared" si="53"/>
        <v>0</v>
      </c>
      <c r="X310" s="97">
        <f t="shared" si="54"/>
        <v>0</v>
      </c>
      <c r="Y310" s="113"/>
      <c r="Z310" s="44"/>
      <c r="AA310" s="53"/>
      <c r="AB310" s="53"/>
      <c r="AC310" s="97">
        <f t="shared" si="55"/>
        <v>0</v>
      </c>
      <c r="AD310" s="113"/>
      <c r="AE310" s="46"/>
      <c r="AF310" s="46"/>
      <c r="AG310" s="46"/>
      <c r="AH310" s="97">
        <f t="shared" si="56"/>
        <v>0</v>
      </c>
      <c r="AI310" s="113"/>
      <c r="AJ310" s="46"/>
      <c r="AK310" s="54"/>
      <c r="AL310" s="53"/>
      <c r="AM310" s="97">
        <f t="shared" si="57"/>
        <v>0</v>
      </c>
      <c r="AN310" s="113"/>
      <c r="AO310" s="46"/>
      <c r="AP310" s="54"/>
      <c r="AQ310" s="53"/>
      <c r="AR310" s="97">
        <f t="shared" si="58"/>
        <v>0</v>
      </c>
      <c r="AS310" s="97">
        <f t="shared" si="59"/>
        <v>0</v>
      </c>
      <c r="AT310" s="97">
        <f t="shared" si="60"/>
        <v>0</v>
      </c>
      <c r="AU310" s="97">
        <f t="shared" si="61"/>
        <v>0</v>
      </c>
      <c r="AV310" s="113"/>
      <c r="AW310" s="46"/>
      <c r="AX310" s="46"/>
      <c r="AY310" s="97">
        <f t="shared" si="62"/>
        <v>0</v>
      </c>
      <c r="BC310" s="56" t="str">
        <f t="shared" si="63"/>
        <v/>
      </c>
      <c r="BD310" s="45">
        <f>IF(Q310&gt;'Costes máximos'!$D$22,'Costes máximos'!$D$22,Q310)</f>
        <v>0</v>
      </c>
      <c r="BE310" s="45">
        <f>IF(R310&gt;'Costes máximos'!$D$22,'Costes máximos'!$D$22,R310)</f>
        <v>0</v>
      </c>
      <c r="BF310" s="45">
        <f>IF(S310&gt;'Costes máximos'!$D$22,'Costes máximos'!$D$22,S310)</f>
        <v>0</v>
      </c>
      <c r="BG310" s="45">
        <f>IF(T310&gt;'Costes máximos'!$D$22,'Costes máximos'!$D$22,T310)</f>
        <v>0</v>
      </c>
      <c r="BH310" s="45">
        <f>IF(U310&gt;'Costes máximos'!$D$22,'Costes máximos'!$D$22,U310)</f>
        <v>0</v>
      </c>
    </row>
    <row r="311" spans="2:60" outlineLevel="1" x14ac:dyDescent="0.25">
      <c r="B311" s="63"/>
      <c r="C311" s="64"/>
      <c r="D311" s="64"/>
      <c r="E311" s="64"/>
      <c r="F311" s="95">
        <f>IFERROR(INDEX('1. Paquetes y Tareas'!$F$16:$F$84,MATCH(BC311,'1. Paquetes y Tareas'!$E$16:$E$84,0)),0)</f>
        <v>0</v>
      </c>
      <c r="G311" s="50"/>
      <c r="H311" s="96">
        <f>IF($C$48="Investigación industrial",IFERROR(INDEX('3. Gasto Total '!$G$25:$G$43,MATCH(G311,'3. Gasto Total '!$B$25:$B$43,0)),""),IFERROR(INDEX('3. Gasto Total '!$H$25:$H$43,MATCH(G311,'3. Gasto Total '!$B$25:$B$43,0)),))</f>
        <v>0</v>
      </c>
      <c r="I311" s="40"/>
      <c r="J311" s="40"/>
      <c r="K311" s="40"/>
      <c r="L311" s="40"/>
      <c r="M311" s="40"/>
      <c r="N311" s="40"/>
      <c r="O311" s="40"/>
      <c r="P311" s="95">
        <f t="shared" si="64"/>
        <v>0</v>
      </c>
      <c r="Q311" s="43"/>
      <c r="R311" s="43"/>
      <c r="S311" s="43"/>
      <c r="T311" s="44"/>
      <c r="U311" s="44"/>
      <c r="V311" s="97">
        <f t="shared" si="65"/>
        <v>0</v>
      </c>
      <c r="W311" s="97">
        <f t="shared" si="53"/>
        <v>0</v>
      </c>
      <c r="X311" s="97">
        <f t="shared" si="54"/>
        <v>0</v>
      </c>
      <c r="Y311" s="113"/>
      <c r="Z311" s="44"/>
      <c r="AA311" s="53"/>
      <c r="AB311" s="53"/>
      <c r="AC311" s="97">
        <f t="shared" si="55"/>
        <v>0</v>
      </c>
      <c r="AD311" s="113"/>
      <c r="AE311" s="46"/>
      <c r="AF311" s="46"/>
      <c r="AG311" s="46"/>
      <c r="AH311" s="97">
        <f t="shared" si="56"/>
        <v>0</v>
      </c>
      <c r="AI311" s="113"/>
      <c r="AJ311" s="46"/>
      <c r="AK311" s="54"/>
      <c r="AL311" s="53"/>
      <c r="AM311" s="97">
        <f t="shared" si="57"/>
        <v>0</v>
      </c>
      <c r="AN311" s="113"/>
      <c r="AO311" s="46"/>
      <c r="AP311" s="54"/>
      <c r="AQ311" s="53"/>
      <c r="AR311" s="97">
        <f t="shared" si="58"/>
        <v>0</v>
      </c>
      <c r="AS311" s="97">
        <f t="shared" si="59"/>
        <v>0</v>
      </c>
      <c r="AT311" s="97">
        <f t="shared" si="60"/>
        <v>0</v>
      </c>
      <c r="AU311" s="97">
        <f t="shared" si="61"/>
        <v>0</v>
      </c>
      <c r="AV311" s="113"/>
      <c r="AW311" s="46"/>
      <c r="AX311" s="46"/>
      <c r="AY311" s="97">
        <f t="shared" si="62"/>
        <v>0</v>
      </c>
      <c r="BC311" s="56" t="str">
        <f t="shared" si="63"/>
        <v/>
      </c>
      <c r="BD311" s="45">
        <f>IF(Q311&gt;'Costes máximos'!$D$22,'Costes máximos'!$D$22,Q311)</f>
        <v>0</v>
      </c>
      <c r="BE311" s="45">
        <f>IF(R311&gt;'Costes máximos'!$D$22,'Costes máximos'!$D$22,R311)</f>
        <v>0</v>
      </c>
      <c r="BF311" s="45">
        <f>IF(S311&gt;'Costes máximos'!$D$22,'Costes máximos'!$D$22,S311)</f>
        <v>0</v>
      </c>
      <c r="BG311" s="45">
        <f>IF(T311&gt;'Costes máximos'!$D$22,'Costes máximos'!$D$22,T311)</f>
        <v>0</v>
      </c>
      <c r="BH311" s="45">
        <f>IF(U311&gt;'Costes máximos'!$D$22,'Costes máximos'!$D$22,U311)</f>
        <v>0</v>
      </c>
    </row>
    <row r="312" spans="2:60" outlineLevel="1" x14ac:dyDescent="0.25">
      <c r="B312" s="63"/>
      <c r="C312" s="64"/>
      <c r="D312" s="64"/>
      <c r="E312" s="64"/>
      <c r="F312" s="95">
        <f>IFERROR(INDEX('1. Paquetes y Tareas'!$F$16:$F$84,MATCH(BC312,'1. Paquetes y Tareas'!$E$16:$E$84,0)),0)</f>
        <v>0</v>
      </c>
      <c r="G312" s="50"/>
      <c r="H312" s="96">
        <f>IF($C$48="Investigación industrial",IFERROR(INDEX('3. Gasto Total '!$G$25:$G$43,MATCH(G312,'3. Gasto Total '!$B$25:$B$43,0)),""),IFERROR(INDEX('3. Gasto Total '!$H$25:$H$43,MATCH(G312,'3. Gasto Total '!$B$25:$B$43,0)),))</f>
        <v>0</v>
      </c>
      <c r="I312" s="40"/>
      <c r="J312" s="40"/>
      <c r="K312" s="40"/>
      <c r="L312" s="40"/>
      <c r="M312" s="40"/>
      <c r="N312" s="40"/>
      <c r="O312" s="40"/>
      <c r="P312" s="95">
        <f t="shared" si="64"/>
        <v>0</v>
      </c>
      <c r="Q312" s="43"/>
      <c r="R312" s="43"/>
      <c r="S312" s="43"/>
      <c r="T312" s="44"/>
      <c r="U312" s="44"/>
      <c r="V312" s="97">
        <f t="shared" si="65"/>
        <v>0</v>
      </c>
      <c r="W312" s="97">
        <f t="shared" si="53"/>
        <v>0</v>
      </c>
      <c r="X312" s="97">
        <f t="shared" si="54"/>
        <v>0</v>
      </c>
      <c r="Y312" s="113"/>
      <c r="Z312" s="44"/>
      <c r="AA312" s="53"/>
      <c r="AB312" s="53"/>
      <c r="AC312" s="97">
        <f t="shared" si="55"/>
        <v>0</v>
      </c>
      <c r="AD312" s="113"/>
      <c r="AE312" s="46"/>
      <c r="AF312" s="46"/>
      <c r="AG312" s="46"/>
      <c r="AH312" s="97">
        <f t="shared" si="56"/>
        <v>0</v>
      </c>
      <c r="AI312" s="113"/>
      <c r="AJ312" s="46"/>
      <c r="AK312" s="54"/>
      <c r="AL312" s="53"/>
      <c r="AM312" s="97">
        <f t="shared" si="57"/>
        <v>0</v>
      </c>
      <c r="AN312" s="113"/>
      <c r="AO312" s="46"/>
      <c r="AP312" s="54"/>
      <c r="AQ312" s="53"/>
      <c r="AR312" s="97">
        <f t="shared" si="58"/>
        <v>0</v>
      </c>
      <c r="AS312" s="97">
        <f t="shared" si="59"/>
        <v>0</v>
      </c>
      <c r="AT312" s="97">
        <f t="shared" si="60"/>
        <v>0</v>
      </c>
      <c r="AU312" s="97">
        <f t="shared" si="61"/>
        <v>0</v>
      </c>
      <c r="AV312" s="113"/>
      <c r="AW312" s="46"/>
      <c r="AX312" s="46"/>
      <c r="AY312" s="97">
        <f t="shared" si="62"/>
        <v>0</v>
      </c>
      <c r="BC312" s="56" t="str">
        <f t="shared" si="63"/>
        <v/>
      </c>
      <c r="BD312" s="45">
        <f>IF(Q312&gt;'Costes máximos'!$D$22,'Costes máximos'!$D$22,Q312)</f>
        <v>0</v>
      </c>
      <c r="BE312" s="45">
        <f>IF(R312&gt;'Costes máximos'!$D$22,'Costes máximos'!$D$22,R312)</f>
        <v>0</v>
      </c>
      <c r="BF312" s="45">
        <f>IF(S312&gt;'Costes máximos'!$D$22,'Costes máximos'!$D$22,S312)</f>
        <v>0</v>
      </c>
      <c r="BG312" s="45">
        <f>IF(T312&gt;'Costes máximos'!$D$22,'Costes máximos'!$D$22,T312)</f>
        <v>0</v>
      </c>
      <c r="BH312" s="45">
        <f>IF(U312&gt;'Costes máximos'!$D$22,'Costes máximos'!$D$22,U312)</f>
        <v>0</v>
      </c>
    </row>
    <row r="313" spans="2:60" outlineLevel="1" x14ac:dyDescent="0.25">
      <c r="B313" s="63"/>
      <c r="C313" s="64"/>
      <c r="D313" s="64"/>
      <c r="E313" s="64"/>
      <c r="F313" s="95">
        <f>IFERROR(INDEX('1. Paquetes y Tareas'!$F$16:$F$84,MATCH(BC313,'1. Paquetes y Tareas'!$E$16:$E$84,0)),0)</f>
        <v>0</v>
      </c>
      <c r="G313" s="50"/>
      <c r="H313" s="96">
        <f>IF($C$48="Investigación industrial",IFERROR(INDEX('3. Gasto Total '!$G$25:$G$43,MATCH(G313,'3. Gasto Total '!$B$25:$B$43,0)),""),IFERROR(INDEX('3. Gasto Total '!$H$25:$H$43,MATCH(G313,'3. Gasto Total '!$B$25:$B$43,0)),))</f>
        <v>0</v>
      </c>
      <c r="I313" s="40"/>
      <c r="J313" s="40"/>
      <c r="K313" s="40"/>
      <c r="L313" s="40"/>
      <c r="M313" s="40"/>
      <c r="N313" s="40"/>
      <c r="O313" s="40"/>
      <c r="P313" s="95">
        <f t="shared" si="64"/>
        <v>0</v>
      </c>
      <c r="Q313" s="43"/>
      <c r="R313" s="43"/>
      <c r="S313" s="43"/>
      <c r="T313" s="44"/>
      <c r="U313" s="44"/>
      <c r="V313" s="97">
        <f t="shared" si="65"/>
        <v>0</v>
      </c>
      <c r="W313" s="97">
        <f t="shared" si="53"/>
        <v>0</v>
      </c>
      <c r="X313" s="97">
        <f t="shared" si="54"/>
        <v>0</v>
      </c>
      <c r="Y313" s="113"/>
      <c r="Z313" s="44"/>
      <c r="AA313" s="53"/>
      <c r="AB313" s="53"/>
      <c r="AC313" s="97">
        <f t="shared" si="55"/>
        <v>0</v>
      </c>
      <c r="AD313" s="113"/>
      <c r="AE313" s="46"/>
      <c r="AF313" s="46"/>
      <c r="AG313" s="46"/>
      <c r="AH313" s="97">
        <f t="shared" si="56"/>
        <v>0</v>
      </c>
      <c r="AI313" s="113"/>
      <c r="AJ313" s="46"/>
      <c r="AK313" s="54"/>
      <c r="AL313" s="53"/>
      <c r="AM313" s="97">
        <f t="shared" si="57"/>
        <v>0</v>
      </c>
      <c r="AN313" s="113"/>
      <c r="AO313" s="46"/>
      <c r="AP313" s="54"/>
      <c r="AQ313" s="53"/>
      <c r="AR313" s="97">
        <f t="shared" si="58"/>
        <v>0</v>
      </c>
      <c r="AS313" s="97">
        <f t="shared" si="59"/>
        <v>0</v>
      </c>
      <c r="AT313" s="97">
        <f t="shared" si="60"/>
        <v>0</v>
      </c>
      <c r="AU313" s="97">
        <f t="shared" si="61"/>
        <v>0</v>
      </c>
      <c r="AV313" s="113"/>
      <c r="AW313" s="46"/>
      <c r="AX313" s="46"/>
      <c r="AY313" s="97">
        <f t="shared" si="62"/>
        <v>0</v>
      </c>
      <c r="BC313" s="56" t="str">
        <f t="shared" si="63"/>
        <v/>
      </c>
      <c r="BD313" s="45">
        <f>IF(Q313&gt;'Costes máximos'!$D$22,'Costes máximos'!$D$22,Q313)</f>
        <v>0</v>
      </c>
      <c r="BE313" s="45">
        <f>IF(R313&gt;'Costes máximos'!$D$22,'Costes máximos'!$D$22,R313)</f>
        <v>0</v>
      </c>
      <c r="BF313" s="45">
        <f>IF(S313&gt;'Costes máximos'!$D$22,'Costes máximos'!$D$22,S313)</f>
        <v>0</v>
      </c>
      <c r="BG313" s="45">
        <f>IF(T313&gt;'Costes máximos'!$D$22,'Costes máximos'!$D$22,T313)</f>
        <v>0</v>
      </c>
      <c r="BH313" s="45">
        <f>IF(U313&gt;'Costes máximos'!$D$22,'Costes máximos'!$D$22,U313)</f>
        <v>0</v>
      </c>
    </row>
    <row r="314" spans="2:60" outlineLevel="1" x14ac:dyDescent="0.25">
      <c r="B314" s="63"/>
      <c r="C314" s="64"/>
      <c r="D314" s="64"/>
      <c r="E314" s="64"/>
      <c r="F314" s="95">
        <f>IFERROR(INDEX('1. Paquetes y Tareas'!$F$16:$F$84,MATCH(BC314,'1. Paquetes y Tareas'!$E$16:$E$84,0)),0)</f>
        <v>0</v>
      </c>
      <c r="G314" s="50"/>
      <c r="H314" s="96">
        <f>IF($C$48="Investigación industrial",IFERROR(INDEX('3. Gasto Total '!$G$25:$G$43,MATCH(G314,'3. Gasto Total '!$B$25:$B$43,0)),""),IFERROR(INDEX('3. Gasto Total '!$H$25:$H$43,MATCH(G314,'3. Gasto Total '!$B$25:$B$43,0)),))</f>
        <v>0</v>
      </c>
      <c r="I314" s="40"/>
      <c r="J314" s="40"/>
      <c r="K314" s="40"/>
      <c r="L314" s="40"/>
      <c r="M314" s="40"/>
      <c r="N314" s="40"/>
      <c r="O314" s="40"/>
      <c r="P314" s="95">
        <f t="shared" si="64"/>
        <v>0</v>
      </c>
      <c r="Q314" s="43"/>
      <c r="R314" s="43"/>
      <c r="S314" s="43"/>
      <c r="T314" s="44"/>
      <c r="U314" s="44"/>
      <c r="V314" s="97">
        <f t="shared" si="65"/>
        <v>0</v>
      </c>
      <c r="W314" s="97">
        <f t="shared" si="53"/>
        <v>0</v>
      </c>
      <c r="X314" s="97">
        <f t="shared" si="54"/>
        <v>0</v>
      </c>
      <c r="Y314" s="113"/>
      <c r="Z314" s="44"/>
      <c r="AA314" s="53"/>
      <c r="AB314" s="53"/>
      <c r="AC314" s="97">
        <f t="shared" si="55"/>
        <v>0</v>
      </c>
      <c r="AD314" s="113"/>
      <c r="AE314" s="46"/>
      <c r="AF314" s="46"/>
      <c r="AG314" s="46"/>
      <c r="AH314" s="97">
        <f t="shared" si="56"/>
        <v>0</v>
      </c>
      <c r="AI314" s="113"/>
      <c r="AJ314" s="46"/>
      <c r="AK314" s="54"/>
      <c r="AL314" s="53"/>
      <c r="AM314" s="97">
        <f t="shared" si="57"/>
        <v>0</v>
      </c>
      <c r="AN314" s="113"/>
      <c r="AO314" s="46"/>
      <c r="AP314" s="54"/>
      <c r="AQ314" s="53"/>
      <c r="AR314" s="97">
        <f t="shared" si="58"/>
        <v>0</v>
      </c>
      <c r="AS314" s="97">
        <f t="shared" si="59"/>
        <v>0</v>
      </c>
      <c r="AT314" s="97">
        <f t="shared" si="60"/>
        <v>0</v>
      </c>
      <c r="AU314" s="97">
        <f t="shared" si="61"/>
        <v>0</v>
      </c>
      <c r="AV314" s="113"/>
      <c r="AW314" s="46"/>
      <c r="AX314" s="46"/>
      <c r="AY314" s="97">
        <f t="shared" si="62"/>
        <v>0</v>
      </c>
      <c r="BC314" s="56" t="str">
        <f t="shared" si="63"/>
        <v/>
      </c>
      <c r="BD314" s="45">
        <f>IF(Q314&gt;'Costes máximos'!$D$22,'Costes máximos'!$D$22,Q314)</f>
        <v>0</v>
      </c>
      <c r="BE314" s="45">
        <f>IF(R314&gt;'Costes máximos'!$D$22,'Costes máximos'!$D$22,R314)</f>
        <v>0</v>
      </c>
      <c r="BF314" s="45">
        <f>IF(S314&gt;'Costes máximos'!$D$22,'Costes máximos'!$D$22,S314)</f>
        <v>0</v>
      </c>
      <c r="BG314" s="45">
        <f>IF(T314&gt;'Costes máximos'!$D$22,'Costes máximos'!$D$22,T314)</f>
        <v>0</v>
      </c>
      <c r="BH314" s="45">
        <f>IF(U314&gt;'Costes máximos'!$D$22,'Costes máximos'!$D$22,U314)</f>
        <v>0</v>
      </c>
    </row>
    <row r="315" spans="2:60" outlineLevel="1" x14ac:dyDescent="0.25">
      <c r="B315" s="63"/>
      <c r="C315" s="64"/>
      <c r="D315" s="64"/>
      <c r="E315" s="64"/>
      <c r="F315" s="95">
        <f>IFERROR(INDEX('1. Paquetes y Tareas'!$F$16:$F$84,MATCH(BC315,'1. Paquetes y Tareas'!$E$16:$E$84,0)),0)</f>
        <v>0</v>
      </c>
      <c r="G315" s="50"/>
      <c r="H315" s="96">
        <f>IF($C$48="Investigación industrial",IFERROR(INDEX('3. Gasto Total '!$G$25:$G$43,MATCH(G315,'3. Gasto Total '!$B$25:$B$43,0)),""),IFERROR(INDEX('3. Gasto Total '!$H$25:$H$43,MATCH(G315,'3. Gasto Total '!$B$25:$B$43,0)),))</f>
        <v>0</v>
      </c>
      <c r="I315" s="40"/>
      <c r="J315" s="40"/>
      <c r="K315" s="40"/>
      <c r="L315" s="40"/>
      <c r="M315" s="40"/>
      <c r="N315" s="40"/>
      <c r="O315" s="40"/>
      <c r="P315" s="95">
        <f t="shared" si="64"/>
        <v>0</v>
      </c>
      <c r="Q315" s="43"/>
      <c r="R315" s="43"/>
      <c r="S315" s="43"/>
      <c r="T315" s="44"/>
      <c r="U315" s="44"/>
      <c r="V315" s="97">
        <f t="shared" si="65"/>
        <v>0</v>
      </c>
      <c r="W315" s="97">
        <f t="shared" si="53"/>
        <v>0</v>
      </c>
      <c r="X315" s="97">
        <f t="shared" si="54"/>
        <v>0</v>
      </c>
      <c r="Y315" s="113"/>
      <c r="Z315" s="44"/>
      <c r="AA315" s="53"/>
      <c r="AB315" s="53"/>
      <c r="AC315" s="97">
        <f t="shared" si="55"/>
        <v>0</v>
      </c>
      <c r="AD315" s="113"/>
      <c r="AE315" s="46"/>
      <c r="AF315" s="46"/>
      <c r="AG315" s="46"/>
      <c r="AH315" s="97">
        <f t="shared" si="56"/>
        <v>0</v>
      </c>
      <c r="AI315" s="113"/>
      <c r="AJ315" s="46"/>
      <c r="AK315" s="54"/>
      <c r="AL315" s="53"/>
      <c r="AM315" s="97">
        <f t="shared" si="57"/>
        <v>0</v>
      </c>
      <c r="AN315" s="113"/>
      <c r="AO315" s="46"/>
      <c r="AP315" s="54"/>
      <c r="AQ315" s="53"/>
      <c r="AR315" s="97">
        <f t="shared" si="58"/>
        <v>0</v>
      </c>
      <c r="AS315" s="97">
        <f t="shared" si="59"/>
        <v>0</v>
      </c>
      <c r="AT315" s="97">
        <f t="shared" si="60"/>
        <v>0</v>
      </c>
      <c r="AU315" s="97">
        <f t="shared" si="61"/>
        <v>0</v>
      </c>
      <c r="AV315" s="113"/>
      <c r="AW315" s="46"/>
      <c r="AX315" s="46"/>
      <c r="AY315" s="97">
        <f t="shared" si="62"/>
        <v>0</v>
      </c>
      <c r="BC315" s="56" t="str">
        <f t="shared" si="63"/>
        <v/>
      </c>
      <c r="BD315" s="45">
        <f>IF(Q315&gt;'Costes máximos'!$D$22,'Costes máximos'!$D$22,Q315)</f>
        <v>0</v>
      </c>
      <c r="BE315" s="45">
        <f>IF(R315&gt;'Costes máximos'!$D$22,'Costes máximos'!$D$22,R315)</f>
        <v>0</v>
      </c>
      <c r="BF315" s="45">
        <f>IF(S315&gt;'Costes máximos'!$D$22,'Costes máximos'!$D$22,S315)</f>
        <v>0</v>
      </c>
      <c r="BG315" s="45">
        <f>IF(T315&gt;'Costes máximos'!$D$22,'Costes máximos'!$D$22,T315)</f>
        <v>0</v>
      </c>
      <c r="BH315" s="45">
        <f>IF(U315&gt;'Costes máximos'!$D$22,'Costes máximos'!$D$22,U315)</f>
        <v>0</v>
      </c>
    </row>
    <row r="316" spans="2:60" outlineLevel="1" x14ac:dyDescent="0.25">
      <c r="B316" s="63"/>
      <c r="C316" s="64"/>
      <c r="D316" s="64"/>
      <c r="E316" s="64"/>
      <c r="F316" s="95">
        <f>IFERROR(INDEX('1. Paquetes y Tareas'!$F$16:$F$84,MATCH(BC316,'1. Paquetes y Tareas'!$E$16:$E$84,0)),0)</f>
        <v>0</v>
      </c>
      <c r="G316" s="50"/>
      <c r="H316" s="96">
        <f>IF($C$48="Investigación industrial",IFERROR(INDEX('3. Gasto Total '!$G$25:$G$43,MATCH(G316,'3. Gasto Total '!$B$25:$B$43,0)),""),IFERROR(INDEX('3. Gasto Total '!$H$25:$H$43,MATCH(G316,'3. Gasto Total '!$B$25:$B$43,0)),))</f>
        <v>0</v>
      </c>
      <c r="I316" s="40"/>
      <c r="J316" s="40"/>
      <c r="K316" s="40"/>
      <c r="L316" s="40"/>
      <c r="M316" s="40"/>
      <c r="N316" s="40"/>
      <c r="O316" s="40"/>
      <c r="P316" s="95">
        <f t="shared" si="64"/>
        <v>0</v>
      </c>
      <c r="Q316" s="43"/>
      <c r="R316" s="43"/>
      <c r="S316" s="43"/>
      <c r="T316" s="44"/>
      <c r="U316" s="44"/>
      <c r="V316" s="97">
        <f t="shared" si="65"/>
        <v>0</v>
      </c>
      <c r="W316" s="97">
        <f t="shared" si="53"/>
        <v>0</v>
      </c>
      <c r="X316" s="97">
        <f t="shared" si="54"/>
        <v>0</v>
      </c>
      <c r="Y316" s="113"/>
      <c r="Z316" s="44"/>
      <c r="AA316" s="53"/>
      <c r="AB316" s="53"/>
      <c r="AC316" s="97">
        <f t="shared" si="55"/>
        <v>0</v>
      </c>
      <c r="AD316" s="113"/>
      <c r="AE316" s="46"/>
      <c r="AF316" s="46"/>
      <c r="AG316" s="46"/>
      <c r="AH316" s="97">
        <f t="shared" si="56"/>
        <v>0</v>
      </c>
      <c r="AI316" s="113"/>
      <c r="AJ316" s="46"/>
      <c r="AK316" s="54"/>
      <c r="AL316" s="53"/>
      <c r="AM316" s="97">
        <f t="shared" si="57"/>
        <v>0</v>
      </c>
      <c r="AN316" s="113"/>
      <c r="AO316" s="46"/>
      <c r="AP316" s="54"/>
      <c r="AQ316" s="53"/>
      <c r="AR316" s="97">
        <f t="shared" si="58"/>
        <v>0</v>
      </c>
      <c r="AS316" s="97">
        <f t="shared" si="59"/>
        <v>0</v>
      </c>
      <c r="AT316" s="97">
        <f t="shared" si="60"/>
        <v>0</v>
      </c>
      <c r="AU316" s="97">
        <f t="shared" si="61"/>
        <v>0</v>
      </c>
      <c r="AV316" s="113"/>
      <c r="AW316" s="46"/>
      <c r="AX316" s="46"/>
      <c r="AY316" s="97">
        <f t="shared" si="62"/>
        <v>0</v>
      </c>
      <c r="BC316" s="56" t="str">
        <f t="shared" si="63"/>
        <v/>
      </c>
      <c r="BD316" s="45">
        <f>IF(Q316&gt;'Costes máximos'!$D$22,'Costes máximos'!$D$22,Q316)</f>
        <v>0</v>
      </c>
      <c r="BE316" s="45">
        <f>IF(R316&gt;'Costes máximos'!$D$22,'Costes máximos'!$D$22,R316)</f>
        <v>0</v>
      </c>
      <c r="BF316" s="45">
        <f>IF(S316&gt;'Costes máximos'!$D$22,'Costes máximos'!$D$22,S316)</f>
        <v>0</v>
      </c>
      <c r="BG316" s="45">
        <f>IF(T316&gt;'Costes máximos'!$D$22,'Costes máximos'!$D$22,T316)</f>
        <v>0</v>
      </c>
      <c r="BH316" s="45">
        <f>IF(U316&gt;'Costes máximos'!$D$22,'Costes máximos'!$D$22,U316)</f>
        <v>0</v>
      </c>
    </row>
    <row r="317" spans="2:60" outlineLevel="1" x14ac:dyDescent="0.25">
      <c r="B317" s="63"/>
      <c r="C317" s="64"/>
      <c r="D317" s="64"/>
      <c r="E317" s="64"/>
      <c r="F317" s="95">
        <f>IFERROR(INDEX('1. Paquetes y Tareas'!$F$16:$F$84,MATCH(BC317,'1. Paquetes y Tareas'!$E$16:$E$84,0)),0)</f>
        <v>0</v>
      </c>
      <c r="G317" s="50"/>
      <c r="H317" s="96">
        <f>IF($C$48="Investigación industrial",IFERROR(INDEX('3. Gasto Total '!$G$25:$G$43,MATCH(G317,'3. Gasto Total '!$B$25:$B$43,0)),""),IFERROR(INDEX('3. Gasto Total '!$H$25:$H$43,MATCH(G317,'3. Gasto Total '!$B$25:$B$43,0)),))</f>
        <v>0</v>
      </c>
      <c r="I317" s="40"/>
      <c r="J317" s="40"/>
      <c r="K317" s="40"/>
      <c r="L317" s="40"/>
      <c r="M317" s="40"/>
      <c r="N317" s="40"/>
      <c r="O317" s="40"/>
      <c r="P317" s="95">
        <f t="shared" si="64"/>
        <v>0</v>
      </c>
      <c r="Q317" s="43"/>
      <c r="R317" s="43"/>
      <c r="S317" s="43"/>
      <c r="T317" s="44"/>
      <c r="U317" s="44"/>
      <c r="V317" s="97">
        <f t="shared" si="65"/>
        <v>0</v>
      </c>
      <c r="W317" s="97">
        <f t="shared" si="53"/>
        <v>0</v>
      </c>
      <c r="X317" s="97">
        <f t="shared" si="54"/>
        <v>0</v>
      </c>
      <c r="Y317" s="113"/>
      <c r="Z317" s="44"/>
      <c r="AA317" s="53"/>
      <c r="AB317" s="53"/>
      <c r="AC317" s="97">
        <f t="shared" si="55"/>
        <v>0</v>
      </c>
      <c r="AD317" s="113"/>
      <c r="AE317" s="46"/>
      <c r="AF317" s="46"/>
      <c r="AG317" s="46"/>
      <c r="AH317" s="97">
        <f t="shared" si="56"/>
        <v>0</v>
      </c>
      <c r="AI317" s="113"/>
      <c r="AJ317" s="46"/>
      <c r="AK317" s="54"/>
      <c r="AL317" s="53"/>
      <c r="AM317" s="97">
        <f t="shared" si="57"/>
        <v>0</v>
      </c>
      <c r="AN317" s="113"/>
      <c r="AO317" s="46"/>
      <c r="AP317" s="54"/>
      <c r="AQ317" s="53"/>
      <c r="AR317" s="97">
        <f t="shared" si="58"/>
        <v>0</v>
      </c>
      <c r="AS317" s="97">
        <f t="shared" si="59"/>
        <v>0</v>
      </c>
      <c r="AT317" s="97">
        <f t="shared" si="60"/>
        <v>0</v>
      </c>
      <c r="AU317" s="97">
        <f t="shared" si="61"/>
        <v>0</v>
      </c>
      <c r="AV317" s="113"/>
      <c r="AW317" s="46"/>
      <c r="AX317" s="46"/>
      <c r="AY317" s="97">
        <f t="shared" si="62"/>
        <v>0</v>
      </c>
      <c r="BC317" s="56" t="str">
        <f t="shared" si="63"/>
        <v/>
      </c>
      <c r="BD317" s="45">
        <f>IF(Q317&gt;'Costes máximos'!$D$22,'Costes máximos'!$D$22,Q317)</f>
        <v>0</v>
      </c>
      <c r="BE317" s="45">
        <f>IF(R317&gt;'Costes máximos'!$D$22,'Costes máximos'!$D$22,R317)</f>
        <v>0</v>
      </c>
      <c r="BF317" s="45">
        <f>IF(S317&gt;'Costes máximos'!$D$22,'Costes máximos'!$D$22,S317)</f>
        <v>0</v>
      </c>
      <c r="BG317" s="45">
        <f>IF(T317&gt;'Costes máximos'!$D$22,'Costes máximos'!$D$22,T317)</f>
        <v>0</v>
      </c>
      <c r="BH317" s="45">
        <f>IF(U317&gt;'Costes máximos'!$D$22,'Costes máximos'!$D$22,U317)</f>
        <v>0</v>
      </c>
    </row>
    <row r="318" spans="2:60" outlineLevel="1" x14ac:dyDescent="0.25">
      <c r="B318" s="63"/>
      <c r="C318" s="64"/>
      <c r="D318" s="64"/>
      <c r="E318" s="64"/>
      <c r="F318" s="95">
        <f>IFERROR(INDEX('1. Paquetes y Tareas'!$F$16:$F$84,MATCH(BC318,'1. Paquetes y Tareas'!$E$16:$E$84,0)),0)</f>
        <v>0</v>
      </c>
      <c r="G318" s="50"/>
      <c r="H318" s="96">
        <f>IF($C$48="Investigación industrial",IFERROR(INDEX('3. Gasto Total '!$G$25:$G$43,MATCH(G318,'3. Gasto Total '!$B$25:$B$43,0)),""),IFERROR(INDEX('3. Gasto Total '!$H$25:$H$43,MATCH(G318,'3. Gasto Total '!$B$25:$B$43,0)),))</f>
        <v>0</v>
      </c>
      <c r="I318" s="40"/>
      <c r="J318" s="40"/>
      <c r="K318" s="40"/>
      <c r="L318" s="40"/>
      <c r="M318" s="40"/>
      <c r="N318" s="40"/>
      <c r="O318" s="40"/>
      <c r="P318" s="95">
        <f t="shared" si="64"/>
        <v>0</v>
      </c>
      <c r="Q318" s="43"/>
      <c r="R318" s="43"/>
      <c r="S318" s="43"/>
      <c r="T318" s="44"/>
      <c r="U318" s="44"/>
      <c r="V318" s="97">
        <f t="shared" si="65"/>
        <v>0</v>
      </c>
      <c r="W318" s="97">
        <f t="shared" si="53"/>
        <v>0</v>
      </c>
      <c r="X318" s="97">
        <f t="shared" si="54"/>
        <v>0</v>
      </c>
      <c r="Y318" s="113"/>
      <c r="Z318" s="44"/>
      <c r="AA318" s="53"/>
      <c r="AB318" s="53"/>
      <c r="AC318" s="97">
        <f t="shared" si="55"/>
        <v>0</v>
      </c>
      <c r="AD318" s="113"/>
      <c r="AE318" s="46"/>
      <c r="AF318" s="46"/>
      <c r="AG318" s="46"/>
      <c r="AH318" s="97">
        <f t="shared" si="56"/>
        <v>0</v>
      </c>
      <c r="AI318" s="113"/>
      <c r="AJ318" s="46"/>
      <c r="AK318" s="54"/>
      <c r="AL318" s="53"/>
      <c r="AM318" s="97">
        <f t="shared" si="57"/>
        <v>0</v>
      </c>
      <c r="AN318" s="113"/>
      <c r="AO318" s="46"/>
      <c r="AP318" s="54"/>
      <c r="AQ318" s="53"/>
      <c r="AR318" s="97">
        <f t="shared" si="58"/>
        <v>0</v>
      </c>
      <c r="AS318" s="97">
        <f t="shared" si="59"/>
        <v>0</v>
      </c>
      <c r="AT318" s="97">
        <f t="shared" si="60"/>
        <v>0</v>
      </c>
      <c r="AU318" s="97">
        <f t="shared" si="61"/>
        <v>0</v>
      </c>
      <c r="AV318" s="113"/>
      <c r="AW318" s="46"/>
      <c r="AX318" s="46"/>
      <c r="AY318" s="97">
        <f t="shared" si="62"/>
        <v>0</v>
      </c>
      <c r="BC318" s="56" t="str">
        <f t="shared" si="63"/>
        <v/>
      </c>
      <c r="BD318" s="45">
        <f>IF(Q318&gt;'Costes máximos'!$D$22,'Costes máximos'!$D$22,Q318)</f>
        <v>0</v>
      </c>
      <c r="BE318" s="45">
        <f>IF(R318&gt;'Costes máximos'!$D$22,'Costes máximos'!$D$22,R318)</f>
        <v>0</v>
      </c>
      <c r="BF318" s="45">
        <f>IF(S318&gt;'Costes máximos'!$D$22,'Costes máximos'!$D$22,S318)</f>
        <v>0</v>
      </c>
      <c r="BG318" s="45">
        <f>IF(T318&gt;'Costes máximos'!$D$22,'Costes máximos'!$D$22,T318)</f>
        <v>0</v>
      </c>
      <c r="BH318" s="45">
        <f>IF(U318&gt;'Costes máximos'!$D$22,'Costes máximos'!$D$22,U318)</f>
        <v>0</v>
      </c>
    </row>
    <row r="319" spans="2:60" outlineLevel="1" x14ac:dyDescent="0.25">
      <c r="B319" s="63"/>
      <c r="C319" s="64"/>
      <c r="D319" s="64"/>
      <c r="E319" s="64"/>
      <c r="F319" s="95">
        <f>IFERROR(INDEX('1. Paquetes y Tareas'!$F$16:$F$84,MATCH(BC319,'1. Paquetes y Tareas'!$E$16:$E$84,0)),0)</f>
        <v>0</v>
      </c>
      <c r="G319" s="50"/>
      <c r="H319" s="96">
        <f>IF($C$48="Investigación industrial",IFERROR(INDEX('3. Gasto Total '!$G$25:$G$43,MATCH(G319,'3. Gasto Total '!$B$25:$B$43,0)),""),IFERROR(INDEX('3. Gasto Total '!$H$25:$H$43,MATCH(G319,'3. Gasto Total '!$B$25:$B$43,0)),))</f>
        <v>0</v>
      </c>
      <c r="I319" s="40"/>
      <c r="J319" s="40"/>
      <c r="K319" s="40"/>
      <c r="L319" s="40"/>
      <c r="M319" s="40"/>
      <c r="N319" s="40"/>
      <c r="O319" s="40"/>
      <c r="P319" s="95">
        <f t="shared" si="64"/>
        <v>0</v>
      </c>
      <c r="Q319" s="43"/>
      <c r="R319" s="43"/>
      <c r="S319" s="43"/>
      <c r="T319" s="44"/>
      <c r="U319" s="44"/>
      <c r="V319" s="97">
        <f t="shared" si="65"/>
        <v>0</v>
      </c>
      <c r="W319" s="97">
        <f t="shared" si="53"/>
        <v>0</v>
      </c>
      <c r="X319" s="97">
        <f t="shared" si="54"/>
        <v>0</v>
      </c>
      <c r="Y319" s="113"/>
      <c r="Z319" s="44"/>
      <c r="AA319" s="53"/>
      <c r="AB319" s="53"/>
      <c r="AC319" s="97">
        <f t="shared" si="55"/>
        <v>0</v>
      </c>
      <c r="AD319" s="113"/>
      <c r="AE319" s="46"/>
      <c r="AF319" s="46"/>
      <c r="AG319" s="46"/>
      <c r="AH319" s="97">
        <f t="shared" si="56"/>
        <v>0</v>
      </c>
      <c r="AI319" s="113"/>
      <c r="AJ319" s="46"/>
      <c r="AK319" s="54"/>
      <c r="AL319" s="53"/>
      <c r="AM319" s="97">
        <f t="shared" si="57"/>
        <v>0</v>
      </c>
      <c r="AN319" s="113"/>
      <c r="AO319" s="46"/>
      <c r="AP319" s="54"/>
      <c r="AQ319" s="53"/>
      <c r="AR319" s="97">
        <f t="shared" si="58"/>
        <v>0</v>
      </c>
      <c r="AS319" s="97">
        <f t="shared" si="59"/>
        <v>0</v>
      </c>
      <c r="AT319" s="97">
        <f t="shared" si="60"/>
        <v>0</v>
      </c>
      <c r="AU319" s="97">
        <f t="shared" si="61"/>
        <v>0</v>
      </c>
      <c r="AV319" s="113"/>
      <c r="AW319" s="46"/>
      <c r="AX319" s="46"/>
      <c r="AY319" s="97">
        <f t="shared" si="62"/>
        <v>0</v>
      </c>
      <c r="BC319" s="56" t="str">
        <f t="shared" si="63"/>
        <v/>
      </c>
      <c r="BD319" s="45">
        <f>IF(Q319&gt;'Costes máximos'!$D$22,'Costes máximos'!$D$22,Q319)</f>
        <v>0</v>
      </c>
      <c r="BE319" s="45">
        <f>IF(R319&gt;'Costes máximos'!$D$22,'Costes máximos'!$D$22,R319)</f>
        <v>0</v>
      </c>
      <c r="BF319" s="45">
        <f>IF(S319&gt;'Costes máximos'!$D$22,'Costes máximos'!$D$22,S319)</f>
        <v>0</v>
      </c>
      <c r="BG319" s="45">
        <f>IF(T319&gt;'Costes máximos'!$D$22,'Costes máximos'!$D$22,T319)</f>
        <v>0</v>
      </c>
      <c r="BH319" s="45">
        <f>IF(U319&gt;'Costes máximos'!$D$22,'Costes máximos'!$D$22,U319)</f>
        <v>0</v>
      </c>
    </row>
    <row r="320" spans="2:60" outlineLevel="1" x14ac:dyDescent="0.25">
      <c r="B320" s="63"/>
      <c r="C320" s="64"/>
      <c r="D320" s="64"/>
      <c r="E320" s="64"/>
      <c r="F320" s="95">
        <f>IFERROR(INDEX('1. Paquetes y Tareas'!$F$16:$F$84,MATCH(BC320,'1. Paquetes y Tareas'!$E$16:$E$84,0)),0)</f>
        <v>0</v>
      </c>
      <c r="G320" s="50"/>
      <c r="H320" s="96">
        <f>IF($C$48="Investigación industrial",IFERROR(INDEX('3. Gasto Total '!$G$25:$G$43,MATCH(G320,'3. Gasto Total '!$B$25:$B$43,0)),""),IFERROR(INDEX('3. Gasto Total '!$H$25:$H$43,MATCH(G320,'3. Gasto Total '!$B$25:$B$43,0)),))</f>
        <v>0</v>
      </c>
      <c r="I320" s="40"/>
      <c r="J320" s="40"/>
      <c r="K320" s="40"/>
      <c r="L320" s="40"/>
      <c r="M320" s="40"/>
      <c r="N320" s="40"/>
      <c r="O320" s="40"/>
      <c r="P320" s="95">
        <f t="shared" si="64"/>
        <v>0</v>
      </c>
      <c r="Q320" s="43"/>
      <c r="R320" s="43"/>
      <c r="S320" s="43"/>
      <c r="T320" s="44"/>
      <c r="U320" s="44"/>
      <c r="V320" s="97">
        <f t="shared" si="65"/>
        <v>0</v>
      </c>
      <c r="W320" s="97">
        <f t="shared" si="53"/>
        <v>0</v>
      </c>
      <c r="X320" s="97">
        <f t="shared" si="54"/>
        <v>0</v>
      </c>
      <c r="Y320" s="113"/>
      <c r="Z320" s="44"/>
      <c r="AA320" s="53"/>
      <c r="AB320" s="53"/>
      <c r="AC320" s="97">
        <f t="shared" si="55"/>
        <v>0</v>
      </c>
      <c r="AD320" s="113"/>
      <c r="AE320" s="46"/>
      <c r="AF320" s="46"/>
      <c r="AG320" s="46"/>
      <c r="AH320" s="97">
        <f t="shared" si="56"/>
        <v>0</v>
      </c>
      <c r="AI320" s="113"/>
      <c r="AJ320" s="46"/>
      <c r="AK320" s="54"/>
      <c r="AL320" s="53"/>
      <c r="AM320" s="97">
        <f t="shared" si="57"/>
        <v>0</v>
      </c>
      <c r="AN320" s="113"/>
      <c r="AO320" s="46"/>
      <c r="AP320" s="54"/>
      <c r="AQ320" s="53"/>
      <c r="AR320" s="97">
        <f t="shared" si="58"/>
        <v>0</v>
      </c>
      <c r="AS320" s="97">
        <f t="shared" si="59"/>
        <v>0</v>
      </c>
      <c r="AT320" s="97">
        <f t="shared" si="60"/>
        <v>0</v>
      </c>
      <c r="AU320" s="97">
        <f t="shared" si="61"/>
        <v>0</v>
      </c>
      <c r="AV320" s="113"/>
      <c r="AW320" s="46"/>
      <c r="AX320" s="46"/>
      <c r="AY320" s="97">
        <f t="shared" si="62"/>
        <v>0</v>
      </c>
      <c r="BC320" s="56" t="str">
        <f t="shared" si="63"/>
        <v/>
      </c>
      <c r="BD320" s="45">
        <f>IF(Q320&gt;'Costes máximos'!$D$22,'Costes máximos'!$D$22,Q320)</f>
        <v>0</v>
      </c>
      <c r="BE320" s="45">
        <f>IF(R320&gt;'Costes máximos'!$D$22,'Costes máximos'!$D$22,R320)</f>
        <v>0</v>
      </c>
      <c r="BF320" s="45">
        <f>IF(S320&gt;'Costes máximos'!$D$22,'Costes máximos'!$D$22,S320)</f>
        <v>0</v>
      </c>
      <c r="BG320" s="45">
        <f>IF(T320&gt;'Costes máximos'!$D$22,'Costes máximos'!$D$22,T320)</f>
        <v>0</v>
      </c>
      <c r="BH320" s="45">
        <f>IF(U320&gt;'Costes máximos'!$D$22,'Costes máximos'!$D$22,U320)</f>
        <v>0</v>
      </c>
    </row>
    <row r="321" spans="2:60" outlineLevel="1" x14ac:dyDescent="0.25">
      <c r="B321" s="63"/>
      <c r="C321" s="64"/>
      <c r="D321" s="64"/>
      <c r="E321" s="64"/>
      <c r="F321" s="95">
        <f>IFERROR(INDEX('1. Paquetes y Tareas'!$F$16:$F$84,MATCH(BC321,'1. Paquetes y Tareas'!$E$16:$E$84,0)),0)</f>
        <v>0</v>
      </c>
      <c r="G321" s="50"/>
      <c r="H321" s="96">
        <f>IF($C$48="Investigación industrial",IFERROR(INDEX('3. Gasto Total '!$G$25:$G$43,MATCH(G321,'3. Gasto Total '!$B$25:$B$43,0)),""),IFERROR(INDEX('3. Gasto Total '!$H$25:$H$43,MATCH(G321,'3. Gasto Total '!$B$25:$B$43,0)),))</f>
        <v>0</v>
      </c>
      <c r="I321" s="40"/>
      <c r="J321" s="40"/>
      <c r="K321" s="40"/>
      <c r="L321" s="40"/>
      <c r="M321" s="40"/>
      <c r="N321" s="40"/>
      <c r="O321" s="40"/>
      <c r="P321" s="95">
        <f t="shared" si="64"/>
        <v>0</v>
      </c>
      <c r="Q321" s="43"/>
      <c r="R321" s="43"/>
      <c r="S321" s="43"/>
      <c r="T321" s="44"/>
      <c r="U321" s="44"/>
      <c r="V321" s="97">
        <f t="shared" si="65"/>
        <v>0</v>
      </c>
      <c r="W321" s="97">
        <f t="shared" si="53"/>
        <v>0</v>
      </c>
      <c r="X321" s="97">
        <f t="shared" si="54"/>
        <v>0</v>
      </c>
      <c r="Y321" s="113"/>
      <c r="Z321" s="44"/>
      <c r="AA321" s="53"/>
      <c r="AB321" s="53"/>
      <c r="AC321" s="97">
        <f t="shared" si="55"/>
        <v>0</v>
      </c>
      <c r="AD321" s="113"/>
      <c r="AE321" s="46"/>
      <c r="AF321" s="46"/>
      <c r="AG321" s="46"/>
      <c r="AH321" s="97">
        <f t="shared" si="56"/>
        <v>0</v>
      </c>
      <c r="AI321" s="113"/>
      <c r="AJ321" s="46"/>
      <c r="AK321" s="54"/>
      <c r="AL321" s="53"/>
      <c r="AM321" s="97">
        <f t="shared" si="57"/>
        <v>0</v>
      </c>
      <c r="AN321" s="113"/>
      <c r="AO321" s="46"/>
      <c r="AP321" s="54"/>
      <c r="AQ321" s="53"/>
      <c r="AR321" s="97">
        <f t="shared" si="58"/>
        <v>0</v>
      </c>
      <c r="AS321" s="97">
        <f t="shared" si="59"/>
        <v>0</v>
      </c>
      <c r="AT321" s="97">
        <f t="shared" si="60"/>
        <v>0</v>
      </c>
      <c r="AU321" s="97">
        <f t="shared" si="61"/>
        <v>0</v>
      </c>
      <c r="AV321" s="113"/>
      <c r="AW321" s="46"/>
      <c r="AX321" s="46"/>
      <c r="AY321" s="97">
        <f t="shared" si="62"/>
        <v>0</v>
      </c>
      <c r="BC321" s="56" t="str">
        <f t="shared" si="63"/>
        <v/>
      </c>
      <c r="BD321" s="45">
        <f>IF(Q321&gt;'Costes máximos'!$D$22,'Costes máximos'!$D$22,Q321)</f>
        <v>0</v>
      </c>
      <c r="BE321" s="45">
        <f>IF(R321&gt;'Costes máximos'!$D$22,'Costes máximos'!$D$22,R321)</f>
        <v>0</v>
      </c>
      <c r="BF321" s="45">
        <f>IF(S321&gt;'Costes máximos'!$D$22,'Costes máximos'!$D$22,S321)</f>
        <v>0</v>
      </c>
      <c r="BG321" s="45">
        <f>IF(T321&gt;'Costes máximos'!$D$22,'Costes máximos'!$D$22,T321)</f>
        <v>0</v>
      </c>
      <c r="BH321" s="45">
        <f>IF(U321&gt;'Costes máximos'!$D$22,'Costes máximos'!$D$22,U321)</f>
        <v>0</v>
      </c>
    </row>
    <row r="322" spans="2:60" outlineLevel="1" x14ac:dyDescent="0.25">
      <c r="B322" s="63"/>
      <c r="C322" s="64"/>
      <c r="D322" s="64"/>
      <c r="E322" s="64"/>
      <c r="F322" s="95">
        <f>IFERROR(INDEX('1. Paquetes y Tareas'!$F$16:$F$84,MATCH(BC322,'1. Paquetes y Tareas'!$E$16:$E$84,0)),0)</f>
        <v>0</v>
      </c>
      <c r="G322" s="50"/>
      <c r="H322" s="96">
        <f>IF($C$48="Investigación industrial",IFERROR(INDEX('3. Gasto Total '!$G$25:$G$43,MATCH(G322,'3. Gasto Total '!$B$25:$B$43,0)),""),IFERROR(INDEX('3. Gasto Total '!$H$25:$H$43,MATCH(G322,'3. Gasto Total '!$B$25:$B$43,0)),))</f>
        <v>0</v>
      </c>
      <c r="I322" s="40"/>
      <c r="J322" s="40"/>
      <c r="K322" s="40"/>
      <c r="L322" s="40"/>
      <c r="M322" s="40"/>
      <c r="N322" s="40"/>
      <c r="O322" s="40"/>
      <c r="P322" s="95">
        <f t="shared" si="64"/>
        <v>0</v>
      </c>
      <c r="Q322" s="43"/>
      <c r="R322" s="43"/>
      <c r="S322" s="43"/>
      <c r="T322" s="44"/>
      <c r="U322" s="44"/>
      <c r="V322" s="97">
        <f t="shared" si="65"/>
        <v>0</v>
      </c>
      <c r="W322" s="97">
        <f t="shared" si="53"/>
        <v>0</v>
      </c>
      <c r="X322" s="97">
        <f t="shared" si="54"/>
        <v>0</v>
      </c>
      <c r="Y322" s="113"/>
      <c r="Z322" s="44"/>
      <c r="AA322" s="53"/>
      <c r="AB322" s="53"/>
      <c r="AC322" s="97">
        <f t="shared" si="55"/>
        <v>0</v>
      </c>
      <c r="AD322" s="113"/>
      <c r="AE322" s="46"/>
      <c r="AF322" s="46"/>
      <c r="AG322" s="46"/>
      <c r="AH322" s="97">
        <f t="shared" si="56"/>
        <v>0</v>
      </c>
      <c r="AI322" s="113"/>
      <c r="AJ322" s="46"/>
      <c r="AK322" s="54"/>
      <c r="AL322" s="53"/>
      <c r="AM322" s="97">
        <f t="shared" si="57"/>
        <v>0</v>
      </c>
      <c r="AN322" s="113"/>
      <c r="AO322" s="46"/>
      <c r="AP322" s="54"/>
      <c r="AQ322" s="53"/>
      <c r="AR322" s="97">
        <f t="shared" si="58"/>
        <v>0</v>
      </c>
      <c r="AS322" s="97">
        <f t="shared" si="59"/>
        <v>0</v>
      </c>
      <c r="AT322" s="97">
        <f t="shared" si="60"/>
        <v>0</v>
      </c>
      <c r="AU322" s="97">
        <f t="shared" si="61"/>
        <v>0</v>
      </c>
      <c r="AV322" s="113"/>
      <c r="AW322" s="46"/>
      <c r="AX322" s="46"/>
      <c r="AY322" s="97">
        <f t="shared" si="62"/>
        <v>0</v>
      </c>
      <c r="BC322" s="56" t="str">
        <f t="shared" si="63"/>
        <v/>
      </c>
      <c r="BD322" s="45">
        <f>IF(Q322&gt;'Costes máximos'!$D$22,'Costes máximos'!$D$22,Q322)</f>
        <v>0</v>
      </c>
      <c r="BE322" s="45">
        <f>IF(R322&gt;'Costes máximos'!$D$22,'Costes máximos'!$D$22,R322)</f>
        <v>0</v>
      </c>
      <c r="BF322" s="45">
        <f>IF(S322&gt;'Costes máximos'!$D$22,'Costes máximos'!$D$22,S322)</f>
        <v>0</v>
      </c>
      <c r="BG322" s="45">
        <f>IF(T322&gt;'Costes máximos'!$D$22,'Costes máximos'!$D$22,T322)</f>
        <v>0</v>
      </c>
      <c r="BH322" s="45">
        <f>IF(U322&gt;'Costes máximos'!$D$22,'Costes máximos'!$D$22,U322)</f>
        <v>0</v>
      </c>
    </row>
    <row r="323" spans="2:60" outlineLevel="1" x14ac:dyDescent="0.25">
      <c r="B323" s="63"/>
      <c r="C323" s="64"/>
      <c r="D323" s="64"/>
      <c r="E323" s="64"/>
      <c r="F323" s="95">
        <f>IFERROR(INDEX('1. Paquetes y Tareas'!$F$16:$F$84,MATCH(BC323,'1. Paquetes y Tareas'!$E$16:$E$84,0)),0)</f>
        <v>0</v>
      </c>
      <c r="G323" s="50"/>
      <c r="H323" s="96">
        <f>IF($C$48="Investigación industrial",IFERROR(INDEX('3. Gasto Total '!$G$25:$G$43,MATCH(G323,'3. Gasto Total '!$B$25:$B$43,0)),""),IFERROR(INDEX('3. Gasto Total '!$H$25:$H$43,MATCH(G323,'3. Gasto Total '!$B$25:$B$43,0)),))</f>
        <v>0</v>
      </c>
      <c r="I323" s="40"/>
      <c r="J323" s="40"/>
      <c r="K323" s="40"/>
      <c r="L323" s="40"/>
      <c r="M323" s="40"/>
      <c r="N323" s="40"/>
      <c r="O323" s="40"/>
      <c r="P323" s="95">
        <f t="shared" si="64"/>
        <v>0</v>
      </c>
      <c r="Q323" s="43"/>
      <c r="R323" s="43"/>
      <c r="S323" s="43"/>
      <c r="T323" s="44"/>
      <c r="U323" s="44"/>
      <c r="V323" s="97">
        <f t="shared" si="65"/>
        <v>0</v>
      </c>
      <c r="W323" s="97">
        <f t="shared" si="53"/>
        <v>0</v>
      </c>
      <c r="X323" s="97">
        <f t="shared" si="54"/>
        <v>0</v>
      </c>
      <c r="Y323" s="113"/>
      <c r="Z323" s="44"/>
      <c r="AA323" s="53"/>
      <c r="AB323" s="53"/>
      <c r="AC323" s="97">
        <f t="shared" si="55"/>
        <v>0</v>
      </c>
      <c r="AD323" s="113"/>
      <c r="AE323" s="46"/>
      <c r="AF323" s="46"/>
      <c r="AG323" s="46"/>
      <c r="AH323" s="97">
        <f t="shared" si="56"/>
        <v>0</v>
      </c>
      <c r="AI323" s="113"/>
      <c r="AJ323" s="46"/>
      <c r="AK323" s="54"/>
      <c r="AL323" s="53"/>
      <c r="AM323" s="97">
        <f t="shared" si="57"/>
        <v>0</v>
      </c>
      <c r="AN323" s="113"/>
      <c r="AO323" s="46"/>
      <c r="AP323" s="54"/>
      <c r="AQ323" s="53"/>
      <c r="AR323" s="97">
        <f t="shared" si="58"/>
        <v>0</v>
      </c>
      <c r="AS323" s="97">
        <f t="shared" si="59"/>
        <v>0</v>
      </c>
      <c r="AT323" s="97">
        <f t="shared" si="60"/>
        <v>0</v>
      </c>
      <c r="AU323" s="97">
        <f t="shared" si="61"/>
        <v>0</v>
      </c>
      <c r="AV323" s="113"/>
      <c r="AW323" s="46"/>
      <c r="AX323" s="46"/>
      <c r="AY323" s="97">
        <f t="shared" si="62"/>
        <v>0</v>
      </c>
      <c r="BC323" s="56" t="str">
        <f t="shared" si="63"/>
        <v/>
      </c>
      <c r="BD323" s="45">
        <f>IF(Q323&gt;'Costes máximos'!$D$22,'Costes máximos'!$D$22,Q323)</f>
        <v>0</v>
      </c>
      <c r="BE323" s="45">
        <f>IF(R323&gt;'Costes máximos'!$D$22,'Costes máximos'!$D$22,R323)</f>
        <v>0</v>
      </c>
      <c r="BF323" s="45">
        <f>IF(S323&gt;'Costes máximos'!$D$22,'Costes máximos'!$D$22,S323)</f>
        <v>0</v>
      </c>
      <c r="BG323" s="45">
        <f>IF(T323&gt;'Costes máximos'!$D$22,'Costes máximos'!$D$22,T323)</f>
        <v>0</v>
      </c>
      <c r="BH323" s="45">
        <f>IF(U323&gt;'Costes máximos'!$D$22,'Costes máximos'!$D$22,U323)</f>
        <v>0</v>
      </c>
    </row>
    <row r="324" spans="2:60" outlineLevel="1" x14ac:dyDescent="0.25">
      <c r="B324" s="63"/>
      <c r="C324" s="64"/>
      <c r="D324" s="64"/>
      <c r="E324" s="64"/>
      <c r="F324" s="95">
        <f>IFERROR(INDEX('1. Paquetes y Tareas'!$F$16:$F$84,MATCH(BC324,'1. Paquetes y Tareas'!$E$16:$E$84,0)),0)</f>
        <v>0</v>
      </c>
      <c r="G324" s="50"/>
      <c r="H324" s="96">
        <f>IF($C$48="Investigación industrial",IFERROR(INDEX('3. Gasto Total '!$G$25:$G$43,MATCH(G324,'3. Gasto Total '!$B$25:$B$43,0)),""),IFERROR(INDEX('3. Gasto Total '!$H$25:$H$43,MATCH(G324,'3. Gasto Total '!$B$25:$B$43,0)),))</f>
        <v>0</v>
      </c>
      <c r="I324" s="40"/>
      <c r="J324" s="40"/>
      <c r="K324" s="40"/>
      <c r="L324" s="40"/>
      <c r="M324" s="40"/>
      <c r="N324" s="40"/>
      <c r="O324" s="40"/>
      <c r="P324" s="95">
        <f t="shared" si="64"/>
        <v>0</v>
      </c>
      <c r="Q324" s="43"/>
      <c r="R324" s="43"/>
      <c r="S324" s="43"/>
      <c r="T324" s="44"/>
      <c r="U324" s="44"/>
      <c r="V324" s="97">
        <f t="shared" si="65"/>
        <v>0</v>
      </c>
      <c r="W324" s="97">
        <f t="shared" si="53"/>
        <v>0</v>
      </c>
      <c r="X324" s="97">
        <f t="shared" si="54"/>
        <v>0</v>
      </c>
      <c r="Y324" s="113"/>
      <c r="Z324" s="44"/>
      <c r="AA324" s="53"/>
      <c r="AB324" s="53"/>
      <c r="AC324" s="97">
        <f t="shared" si="55"/>
        <v>0</v>
      </c>
      <c r="AD324" s="113"/>
      <c r="AE324" s="46"/>
      <c r="AF324" s="46"/>
      <c r="AG324" s="46"/>
      <c r="AH324" s="97">
        <f t="shared" si="56"/>
        <v>0</v>
      </c>
      <c r="AI324" s="113"/>
      <c r="AJ324" s="46"/>
      <c r="AK324" s="54"/>
      <c r="AL324" s="53"/>
      <c r="AM324" s="97">
        <f t="shared" si="57"/>
        <v>0</v>
      </c>
      <c r="AN324" s="113"/>
      <c r="AO324" s="46"/>
      <c r="AP324" s="54"/>
      <c r="AQ324" s="53"/>
      <c r="AR324" s="97">
        <f t="shared" si="58"/>
        <v>0</v>
      </c>
      <c r="AS324" s="97">
        <f t="shared" si="59"/>
        <v>0</v>
      </c>
      <c r="AT324" s="97">
        <f t="shared" si="60"/>
        <v>0</v>
      </c>
      <c r="AU324" s="97">
        <f t="shared" si="61"/>
        <v>0</v>
      </c>
      <c r="AV324" s="113"/>
      <c r="AW324" s="46"/>
      <c r="AX324" s="46"/>
      <c r="AY324" s="97">
        <f t="shared" si="62"/>
        <v>0</v>
      </c>
      <c r="BC324" s="56" t="str">
        <f t="shared" si="63"/>
        <v/>
      </c>
      <c r="BD324" s="45">
        <f>IF(Q324&gt;'Costes máximos'!$D$22,'Costes máximos'!$D$22,Q324)</f>
        <v>0</v>
      </c>
      <c r="BE324" s="45">
        <f>IF(R324&gt;'Costes máximos'!$D$22,'Costes máximos'!$D$22,R324)</f>
        <v>0</v>
      </c>
      <c r="BF324" s="45">
        <f>IF(S324&gt;'Costes máximos'!$D$22,'Costes máximos'!$D$22,S324)</f>
        <v>0</v>
      </c>
      <c r="BG324" s="45">
        <f>IF(T324&gt;'Costes máximos'!$D$22,'Costes máximos'!$D$22,T324)</f>
        <v>0</v>
      </c>
      <c r="BH324" s="45">
        <f>IF(U324&gt;'Costes máximos'!$D$22,'Costes máximos'!$D$22,U324)</f>
        <v>0</v>
      </c>
    </row>
    <row r="325" spans="2:60" outlineLevel="1" x14ac:dyDescent="0.25">
      <c r="B325" s="63"/>
      <c r="C325" s="64"/>
      <c r="D325" s="64"/>
      <c r="E325" s="64"/>
      <c r="F325" s="95">
        <f>IFERROR(INDEX('1. Paquetes y Tareas'!$F$16:$F$84,MATCH(BC325,'1. Paquetes y Tareas'!$E$16:$E$84,0)),0)</f>
        <v>0</v>
      </c>
      <c r="G325" s="50"/>
      <c r="H325" s="96">
        <f>IF($C$48="Investigación industrial",IFERROR(INDEX('3. Gasto Total '!$G$25:$G$43,MATCH(G325,'3. Gasto Total '!$B$25:$B$43,0)),""),IFERROR(INDEX('3. Gasto Total '!$H$25:$H$43,MATCH(G325,'3. Gasto Total '!$B$25:$B$43,0)),))</f>
        <v>0</v>
      </c>
      <c r="I325" s="40"/>
      <c r="J325" s="40"/>
      <c r="K325" s="40"/>
      <c r="L325" s="40"/>
      <c r="M325" s="40"/>
      <c r="N325" s="40"/>
      <c r="O325" s="40"/>
      <c r="P325" s="95">
        <f t="shared" si="64"/>
        <v>0</v>
      </c>
      <c r="Q325" s="43"/>
      <c r="R325" s="43"/>
      <c r="S325" s="43"/>
      <c r="T325" s="44"/>
      <c r="U325" s="44"/>
      <c r="V325" s="97">
        <f t="shared" si="65"/>
        <v>0</v>
      </c>
      <c r="W325" s="97">
        <f t="shared" si="53"/>
        <v>0</v>
      </c>
      <c r="X325" s="97">
        <f t="shared" si="54"/>
        <v>0</v>
      </c>
      <c r="Y325" s="113"/>
      <c r="Z325" s="44"/>
      <c r="AA325" s="53"/>
      <c r="AB325" s="53"/>
      <c r="AC325" s="97">
        <f t="shared" si="55"/>
        <v>0</v>
      </c>
      <c r="AD325" s="113"/>
      <c r="AE325" s="46"/>
      <c r="AF325" s="46"/>
      <c r="AG325" s="46"/>
      <c r="AH325" s="97">
        <f t="shared" si="56"/>
        <v>0</v>
      </c>
      <c r="AI325" s="113"/>
      <c r="AJ325" s="46"/>
      <c r="AK325" s="54"/>
      <c r="AL325" s="53"/>
      <c r="AM325" s="97">
        <f t="shared" si="57"/>
        <v>0</v>
      </c>
      <c r="AN325" s="113"/>
      <c r="AO325" s="46"/>
      <c r="AP325" s="54"/>
      <c r="AQ325" s="53"/>
      <c r="AR325" s="97">
        <f t="shared" si="58"/>
        <v>0</v>
      </c>
      <c r="AS325" s="97">
        <f t="shared" si="59"/>
        <v>0</v>
      </c>
      <c r="AT325" s="97">
        <f t="shared" si="60"/>
        <v>0</v>
      </c>
      <c r="AU325" s="97">
        <f t="shared" si="61"/>
        <v>0</v>
      </c>
      <c r="AV325" s="113"/>
      <c r="AW325" s="46"/>
      <c r="AX325" s="46"/>
      <c r="AY325" s="97">
        <f t="shared" si="62"/>
        <v>0</v>
      </c>
      <c r="BC325" s="56" t="str">
        <f t="shared" si="63"/>
        <v/>
      </c>
      <c r="BD325" s="45">
        <f>IF(Q325&gt;'Costes máximos'!$D$22,'Costes máximos'!$D$22,Q325)</f>
        <v>0</v>
      </c>
      <c r="BE325" s="45">
        <f>IF(R325&gt;'Costes máximos'!$D$22,'Costes máximos'!$D$22,R325)</f>
        <v>0</v>
      </c>
      <c r="BF325" s="45">
        <f>IF(S325&gt;'Costes máximos'!$D$22,'Costes máximos'!$D$22,S325)</f>
        <v>0</v>
      </c>
      <c r="BG325" s="45">
        <f>IF(T325&gt;'Costes máximos'!$D$22,'Costes máximos'!$D$22,T325)</f>
        <v>0</v>
      </c>
      <c r="BH325" s="45">
        <f>IF(U325&gt;'Costes máximos'!$D$22,'Costes máximos'!$D$22,U325)</f>
        <v>0</v>
      </c>
    </row>
    <row r="326" spans="2:60" outlineLevel="1" x14ac:dyDescent="0.25">
      <c r="B326" s="63"/>
      <c r="C326" s="64"/>
      <c r="D326" s="64"/>
      <c r="E326" s="64"/>
      <c r="F326" s="95">
        <f>IFERROR(INDEX('1. Paquetes y Tareas'!$F$16:$F$84,MATCH(BC326,'1. Paquetes y Tareas'!$E$16:$E$84,0)),0)</f>
        <v>0</v>
      </c>
      <c r="G326" s="50"/>
      <c r="H326" s="96">
        <f>IF($C$48="Investigación industrial",IFERROR(INDEX('3. Gasto Total '!$G$25:$G$43,MATCH(G326,'3. Gasto Total '!$B$25:$B$43,0)),""),IFERROR(INDEX('3. Gasto Total '!$H$25:$H$43,MATCH(G326,'3. Gasto Total '!$B$25:$B$43,0)),))</f>
        <v>0</v>
      </c>
      <c r="I326" s="40"/>
      <c r="J326" s="40"/>
      <c r="K326" s="40"/>
      <c r="L326" s="40"/>
      <c r="M326" s="40"/>
      <c r="N326" s="40"/>
      <c r="O326" s="40"/>
      <c r="P326" s="95">
        <f t="shared" si="64"/>
        <v>0</v>
      </c>
      <c r="Q326" s="43"/>
      <c r="R326" s="43"/>
      <c r="S326" s="43"/>
      <c r="T326" s="44"/>
      <c r="U326" s="44"/>
      <c r="V326" s="97">
        <f t="shared" si="65"/>
        <v>0</v>
      </c>
      <c r="W326" s="97">
        <f t="shared" si="53"/>
        <v>0</v>
      </c>
      <c r="X326" s="97">
        <f t="shared" si="54"/>
        <v>0</v>
      </c>
      <c r="Y326" s="113"/>
      <c r="Z326" s="44"/>
      <c r="AA326" s="53"/>
      <c r="AB326" s="53"/>
      <c r="AC326" s="97">
        <f t="shared" si="55"/>
        <v>0</v>
      </c>
      <c r="AD326" s="113"/>
      <c r="AE326" s="46"/>
      <c r="AF326" s="46"/>
      <c r="AG326" s="46"/>
      <c r="AH326" s="97">
        <f t="shared" si="56"/>
        <v>0</v>
      </c>
      <c r="AI326" s="113"/>
      <c r="AJ326" s="46"/>
      <c r="AK326" s="54"/>
      <c r="AL326" s="53"/>
      <c r="AM326" s="97">
        <f t="shared" si="57"/>
        <v>0</v>
      </c>
      <c r="AN326" s="113"/>
      <c r="AO326" s="46"/>
      <c r="AP326" s="54"/>
      <c r="AQ326" s="53"/>
      <c r="AR326" s="97">
        <f t="shared" si="58"/>
        <v>0</v>
      </c>
      <c r="AS326" s="97">
        <f t="shared" si="59"/>
        <v>0</v>
      </c>
      <c r="AT326" s="97">
        <f t="shared" si="60"/>
        <v>0</v>
      </c>
      <c r="AU326" s="97">
        <f t="shared" si="61"/>
        <v>0</v>
      </c>
      <c r="AV326" s="113"/>
      <c r="AW326" s="46"/>
      <c r="AX326" s="46"/>
      <c r="AY326" s="97">
        <f t="shared" si="62"/>
        <v>0</v>
      </c>
      <c r="BC326" s="56" t="str">
        <f t="shared" si="63"/>
        <v/>
      </c>
      <c r="BD326" s="45">
        <f>IF(Q326&gt;'Costes máximos'!$D$22,'Costes máximos'!$D$22,Q326)</f>
        <v>0</v>
      </c>
      <c r="BE326" s="45">
        <f>IF(R326&gt;'Costes máximos'!$D$22,'Costes máximos'!$D$22,R326)</f>
        <v>0</v>
      </c>
      <c r="BF326" s="45">
        <f>IF(S326&gt;'Costes máximos'!$D$22,'Costes máximos'!$D$22,S326)</f>
        <v>0</v>
      </c>
      <c r="BG326" s="45">
        <f>IF(T326&gt;'Costes máximos'!$D$22,'Costes máximos'!$D$22,T326)</f>
        <v>0</v>
      </c>
      <c r="BH326" s="45">
        <f>IF(U326&gt;'Costes máximos'!$D$22,'Costes máximos'!$D$22,U326)</f>
        <v>0</v>
      </c>
    </row>
    <row r="327" spans="2:60" outlineLevel="1" x14ac:dyDescent="0.25">
      <c r="B327" s="63"/>
      <c r="C327" s="64"/>
      <c r="D327" s="64"/>
      <c r="E327" s="64"/>
      <c r="F327" s="95">
        <f>IFERROR(INDEX('1. Paquetes y Tareas'!$F$16:$F$84,MATCH(BC327,'1. Paquetes y Tareas'!$E$16:$E$84,0)),0)</f>
        <v>0</v>
      </c>
      <c r="G327" s="50"/>
      <c r="H327" s="96">
        <f>IF($C$48="Investigación industrial",IFERROR(INDEX('3. Gasto Total '!$G$25:$G$43,MATCH(G327,'3. Gasto Total '!$B$25:$B$43,0)),""),IFERROR(INDEX('3. Gasto Total '!$H$25:$H$43,MATCH(G327,'3. Gasto Total '!$B$25:$B$43,0)),))</f>
        <v>0</v>
      </c>
      <c r="I327" s="40"/>
      <c r="J327" s="40"/>
      <c r="K327" s="40"/>
      <c r="L327" s="40"/>
      <c r="M327" s="40"/>
      <c r="N327" s="40"/>
      <c r="O327" s="40"/>
      <c r="P327" s="95">
        <f t="shared" si="64"/>
        <v>0</v>
      </c>
      <c r="Q327" s="43"/>
      <c r="R327" s="43"/>
      <c r="S327" s="43"/>
      <c r="T327" s="44"/>
      <c r="U327" s="44"/>
      <c r="V327" s="97">
        <f t="shared" si="65"/>
        <v>0</v>
      </c>
      <c r="W327" s="97">
        <f t="shared" si="53"/>
        <v>0</v>
      </c>
      <c r="X327" s="97">
        <f t="shared" si="54"/>
        <v>0</v>
      </c>
      <c r="Y327" s="113"/>
      <c r="Z327" s="44"/>
      <c r="AA327" s="53"/>
      <c r="AB327" s="53"/>
      <c r="AC327" s="97">
        <f t="shared" si="55"/>
        <v>0</v>
      </c>
      <c r="AD327" s="113"/>
      <c r="AE327" s="46"/>
      <c r="AF327" s="46"/>
      <c r="AG327" s="46"/>
      <c r="AH327" s="97">
        <f t="shared" si="56"/>
        <v>0</v>
      </c>
      <c r="AI327" s="113"/>
      <c r="AJ327" s="46"/>
      <c r="AK327" s="54"/>
      <c r="AL327" s="53"/>
      <c r="AM327" s="97">
        <f t="shared" si="57"/>
        <v>0</v>
      </c>
      <c r="AN327" s="113"/>
      <c r="AO327" s="46"/>
      <c r="AP327" s="54"/>
      <c r="AQ327" s="53"/>
      <c r="AR327" s="97">
        <f t="shared" si="58"/>
        <v>0</v>
      </c>
      <c r="AS327" s="97">
        <f t="shared" si="59"/>
        <v>0</v>
      </c>
      <c r="AT327" s="97">
        <f t="shared" si="60"/>
        <v>0</v>
      </c>
      <c r="AU327" s="97">
        <f t="shared" si="61"/>
        <v>0</v>
      </c>
      <c r="AV327" s="113"/>
      <c r="AW327" s="46"/>
      <c r="AX327" s="46"/>
      <c r="AY327" s="97">
        <f t="shared" si="62"/>
        <v>0</v>
      </c>
      <c r="BC327" s="56" t="str">
        <f t="shared" si="63"/>
        <v/>
      </c>
      <c r="BD327" s="45">
        <f>IF(Q327&gt;'Costes máximos'!$D$22,'Costes máximos'!$D$22,Q327)</f>
        <v>0</v>
      </c>
      <c r="BE327" s="45">
        <f>IF(R327&gt;'Costes máximos'!$D$22,'Costes máximos'!$D$22,R327)</f>
        <v>0</v>
      </c>
      <c r="BF327" s="45">
        <f>IF(S327&gt;'Costes máximos'!$D$22,'Costes máximos'!$D$22,S327)</f>
        <v>0</v>
      </c>
      <c r="BG327" s="45">
        <f>IF(T327&gt;'Costes máximos'!$D$22,'Costes máximos'!$D$22,T327)</f>
        <v>0</v>
      </c>
      <c r="BH327" s="45">
        <f>IF(U327&gt;'Costes máximos'!$D$22,'Costes máximos'!$D$22,U327)</f>
        <v>0</v>
      </c>
    </row>
    <row r="328" spans="2:60" outlineLevel="1" x14ac:dyDescent="0.25">
      <c r="B328" s="63"/>
      <c r="C328" s="64"/>
      <c r="D328" s="64"/>
      <c r="E328" s="64"/>
      <c r="F328" s="95">
        <f>IFERROR(INDEX('1. Paquetes y Tareas'!$F$16:$F$84,MATCH(BC328,'1. Paquetes y Tareas'!$E$16:$E$84,0)),0)</f>
        <v>0</v>
      </c>
      <c r="G328" s="50"/>
      <c r="H328" s="96">
        <f>IF($C$48="Investigación industrial",IFERROR(INDEX('3. Gasto Total '!$G$25:$G$43,MATCH(G328,'3. Gasto Total '!$B$25:$B$43,0)),""),IFERROR(INDEX('3. Gasto Total '!$H$25:$H$43,MATCH(G328,'3. Gasto Total '!$B$25:$B$43,0)),))</f>
        <v>0</v>
      </c>
      <c r="I328" s="40"/>
      <c r="J328" s="40"/>
      <c r="K328" s="40"/>
      <c r="L328" s="40"/>
      <c r="M328" s="40"/>
      <c r="N328" s="40"/>
      <c r="O328" s="40"/>
      <c r="P328" s="95">
        <f t="shared" si="64"/>
        <v>0</v>
      </c>
      <c r="Q328" s="43"/>
      <c r="R328" s="43"/>
      <c r="S328" s="43"/>
      <c r="T328" s="44"/>
      <c r="U328" s="44"/>
      <c r="V328" s="97">
        <f t="shared" si="65"/>
        <v>0</v>
      </c>
      <c r="W328" s="97">
        <f t="shared" si="53"/>
        <v>0</v>
      </c>
      <c r="X328" s="97">
        <f t="shared" si="54"/>
        <v>0</v>
      </c>
      <c r="Y328" s="113"/>
      <c r="Z328" s="44"/>
      <c r="AA328" s="53"/>
      <c r="AB328" s="53"/>
      <c r="AC328" s="97">
        <f t="shared" si="55"/>
        <v>0</v>
      </c>
      <c r="AD328" s="113"/>
      <c r="AE328" s="46"/>
      <c r="AF328" s="46"/>
      <c r="AG328" s="46"/>
      <c r="AH328" s="97">
        <f t="shared" si="56"/>
        <v>0</v>
      </c>
      <c r="AI328" s="113"/>
      <c r="AJ328" s="46"/>
      <c r="AK328" s="54"/>
      <c r="AL328" s="53"/>
      <c r="AM328" s="97">
        <f t="shared" si="57"/>
        <v>0</v>
      </c>
      <c r="AN328" s="113"/>
      <c r="AO328" s="46"/>
      <c r="AP328" s="54"/>
      <c r="AQ328" s="53"/>
      <c r="AR328" s="97">
        <f t="shared" si="58"/>
        <v>0</v>
      </c>
      <c r="AS328" s="97">
        <f t="shared" si="59"/>
        <v>0</v>
      </c>
      <c r="AT328" s="97">
        <f t="shared" si="60"/>
        <v>0</v>
      </c>
      <c r="AU328" s="97">
        <f t="shared" si="61"/>
        <v>0</v>
      </c>
      <c r="AV328" s="113"/>
      <c r="AW328" s="46"/>
      <c r="AX328" s="46"/>
      <c r="AY328" s="97">
        <f t="shared" si="62"/>
        <v>0</v>
      </c>
      <c r="BC328" s="56" t="str">
        <f t="shared" si="63"/>
        <v/>
      </c>
      <c r="BD328" s="45">
        <f>IF(Q328&gt;'Costes máximos'!$D$22,'Costes máximos'!$D$22,Q328)</f>
        <v>0</v>
      </c>
      <c r="BE328" s="45">
        <f>IF(R328&gt;'Costes máximos'!$D$22,'Costes máximos'!$D$22,R328)</f>
        <v>0</v>
      </c>
      <c r="BF328" s="45">
        <f>IF(S328&gt;'Costes máximos'!$D$22,'Costes máximos'!$D$22,S328)</f>
        <v>0</v>
      </c>
      <c r="BG328" s="45">
        <f>IF(T328&gt;'Costes máximos'!$D$22,'Costes máximos'!$D$22,T328)</f>
        <v>0</v>
      </c>
      <c r="BH328" s="45">
        <f>IF(U328&gt;'Costes máximos'!$D$22,'Costes máximos'!$D$22,U328)</f>
        <v>0</v>
      </c>
    </row>
    <row r="329" spans="2:60" outlineLevel="1" x14ac:dyDescent="0.25">
      <c r="B329" s="63"/>
      <c r="C329" s="64"/>
      <c r="D329" s="64"/>
      <c r="E329" s="64"/>
      <c r="F329" s="95">
        <f>IFERROR(INDEX('1. Paquetes y Tareas'!$F$16:$F$84,MATCH(BC329,'1. Paquetes y Tareas'!$E$16:$E$84,0)),0)</f>
        <v>0</v>
      </c>
      <c r="G329" s="50"/>
      <c r="H329" s="96">
        <f>IF($C$48="Investigación industrial",IFERROR(INDEX('3. Gasto Total '!$G$25:$G$43,MATCH(G329,'3. Gasto Total '!$B$25:$B$43,0)),""),IFERROR(INDEX('3. Gasto Total '!$H$25:$H$43,MATCH(G329,'3. Gasto Total '!$B$25:$B$43,0)),))</f>
        <v>0</v>
      </c>
      <c r="I329" s="40"/>
      <c r="J329" s="40"/>
      <c r="K329" s="40"/>
      <c r="L329" s="40"/>
      <c r="M329" s="40"/>
      <c r="N329" s="40"/>
      <c r="O329" s="40"/>
      <c r="P329" s="95">
        <f t="shared" si="64"/>
        <v>0</v>
      </c>
      <c r="Q329" s="43"/>
      <c r="R329" s="43"/>
      <c r="S329" s="43"/>
      <c r="T329" s="44"/>
      <c r="U329" s="44"/>
      <c r="V329" s="97">
        <f t="shared" si="65"/>
        <v>0</v>
      </c>
      <c r="W329" s="97">
        <f t="shared" si="53"/>
        <v>0</v>
      </c>
      <c r="X329" s="97">
        <f t="shared" si="54"/>
        <v>0</v>
      </c>
      <c r="Y329" s="113"/>
      <c r="Z329" s="44"/>
      <c r="AA329" s="53"/>
      <c r="AB329" s="53"/>
      <c r="AC329" s="97">
        <f t="shared" si="55"/>
        <v>0</v>
      </c>
      <c r="AD329" s="113"/>
      <c r="AE329" s="46"/>
      <c r="AF329" s="46"/>
      <c r="AG329" s="46"/>
      <c r="AH329" s="97">
        <f t="shared" si="56"/>
        <v>0</v>
      </c>
      <c r="AI329" s="113"/>
      <c r="AJ329" s="46"/>
      <c r="AK329" s="54"/>
      <c r="AL329" s="53"/>
      <c r="AM329" s="97">
        <f t="shared" si="57"/>
        <v>0</v>
      </c>
      <c r="AN329" s="113"/>
      <c r="AO329" s="46"/>
      <c r="AP329" s="54"/>
      <c r="AQ329" s="53"/>
      <c r="AR329" s="97">
        <f t="shared" si="58"/>
        <v>0</v>
      </c>
      <c r="AS329" s="97">
        <f t="shared" si="59"/>
        <v>0</v>
      </c>
      <c r="AT329" s="97">
        <f t="shared" si="60"/>
        <v>0</v>
      </c>
      <c r="AU329" s="97">
        <f t="shared" si="61"/>
        <v>0</v>
      </c>
      <c r="AV329" s="113"/>
      <c r="AW329" s="46"/>
      <c r="AX329" s="46"/>
      <c r="AY329" s="97">
        <f t="shared" si="62"/>
        <v>0</v>
      </c>
      <c r="BC329" s="56" t="str">
        <f t="shared" si="63"/>
        <v/>
      </c>
      <c r="BD329" s="45">
        <f>IF(Q329&gt;'Costes máximos'!$D$22,'Costes máximos'!$D$22,Q329)</f>
        <v>0</v>
      </c>
      <c r="BE329" s="45">
        <f>IF(R329&gt;'Costes máximos'!$D$22,'Costes máximos'!$D$22,R329)</f>
        <v>0</v>
      </c>
      <c r="BF329" s="45">
        <f>IF(S329&gt;'Costes máximos'!$D$22,'Costes máximos'!$D$22,S329)</f>
        <v>0</v>
      </c>
      <c r="BG329" s="45">
        <f>IF(T329&gt;'Costes máximos'!$D$22,'Costes máximos'!$D$22,T329)</f>
        <v>0</v>
      </c>
      <c r="BH329" s="45">
        <f>IF(U329&gt;'Costes máximos'!$D$22,'Costes máximos'!$D$22,U329)</f>
        <v>0</v>
      </c>
    </row>
    <row r="330" spans="2:60" x14ac:dyDescent="0.25">
      <c r="B330" s="63"/>
      <c r="C330" s="64"/>
      <c r="D330" s="64"/>
      <c r="E330" s="64"/>
      <c r="F330" s="95">
        <f>IFERROR(INDEX('1. Paquetes y Tareas'!$F$16:$F$84,MATCH(BC330,'1. Paquetes y Tareas'!$E$16:$E$84,0)),0)</f>
        <v>0</v>
      </c>
      <c r="G330" s="50"/>
      <c r="H330" s="96">
        <f>IF($C$48="Investigación industrial",IFERROR(INDEX('3. Gasto Total '!$G$25:$G$43,MATCH(G330,'3. Gasto Total '!$B$25:$B$43,0)),""),IFERROR(INDEX('3. Gasto Total '!$H$25:$H$43,MATCH(G330,'3. Gasto Total '!$B$25:$B$43,0)),))</f>
        <v>0</v>
      </c>
      <c r="I330" s="40"/>
      <c r="J330" s="40"/>
      <c r="K330" s="40"/>
      <c r="L330" s="40"/>
      <c r="M330" s="40"/>
      <c r="N330" s="40"/>
      <c r="O330" s="40"/>
      <c r="P330" s="95">
        <f t="shared" si="64"/>
        <v>0</v>
      </c>
      <c r="Q330" s="43"/>
      <c r="R330" s="43"/>
      <c r="S330" s="43"/>
      <c r="T330" s="44"/>
      <c r="U330" s="44"/>
      <c r="V330" s="97">
        <f t="shared" si="65"/>
        <v>0</v>
      </c>
      <c r="W330" s="97">
        <f t="shared" si="53"/>
        <v>0</v>
      </c>
      <c r="X330" s="97">
        <f t="shared" si="54"/>
        <v>0</v>
      </c>
      <c r="Y330" s="113"/>
      <c r="Z330" s="44"/>
      <c r="AA330" s="53"/>
      <c r="AB330" s="53"/>
      <c r="AC330" s="97">
        <f t="shared" si="55"/>
        <v>0</v>
      </c>
      <c r="AD330" s="113"/>
      <c r="AE330" s="46"/>
      <c r="AF330" s="46"/>
      <c r="AG330" s="46"/>
      <c r="AH330" s="97">
        <f t="shared" si="56"/>
        <v>0</v>
      </c>
      <c r="AI330" s="113"/>
      <c r="AJ330" s="46"/>
      <c r="AK330" s="54"/>
      <c r="AL330" s="53"/>
      <c r="AM330" s="97">
        <f t="shared" si="57"/>
        <v>0</v>
      </c>
      <c r="AN330" s="113"/>
      <c r="AO330" s="46"/>
      <c r="AP330" s="54"/>
      <c r="AQ330" s="53"/>
      <c r="AR330" s="97">
        <f t="shared" si="58"/>
        <v>0</v>
      </c>
      <c r="AS330" s="97">
        <f t="shared" si="59"/>
        <v>0</v>
      </c>
      <c r="AT330" s="97">
        <f t="shared" si="60"/>
        <v>0</v>
      </c>
      <c r="AU330" s="97">
        <f t="shared" si="61"/>
        <v>0</v>
      </c>
      <c r="AV330" s="113"/>
      <c r="AW330" s="46"/>
      <c r="AX330" s="46"/>
      <c r="AY330" s="97">
        <f t="shared" si="62"/>
        <v>0</v>
      </c>
      <c r="BC330" s="56" t="str">
        <f t="shared" si="63"/>
        <v/>
      </c>
      <c r="BD330" s="45">
        <f>IF(Q330&gt;'Costes máximos'!$D$22,'Costes máximos'!$D$22,Q330)</f>
        <v>0</v>
      </c>
      <c r="BE330" s="45">
        <f>IF(R330&gt;'Costes máximos'!$D$22,'Costes máximos'!$D$22,R330)</f>
        <v>0</v>
      </c>
      <c r="BF330" s="45">
        <f>IF(S330&gt;'Costes máximos'!$D$22,'Costes máximos'!$D$22,S330)</f>
        <v>0</v>
      </c>
      <c r="BG330" s="45">
        <f>IF(T330&gt;'Costes máximos'!$D$22,'Costes máximos'!$D$22,T330)</f>
        <v>0</v>
      </c>
      <c r="BH330" s="45">
        <f>IF(U330&gt;'Costes máximos'!$D$22,'Costes máximos'!$D$22,U330)</f>
        <v>0</v>
      </c>
    </row>
    <row r="331" spans="2:60" hidden="1" outlineLevel="1" x14ac:dyDescent="0.25">
      <c r="B331" s="63"/>
      <c r="C331" s="64"/>
      <c r="D331" s="64"/>
      <c r="E331" s="64"/>
      <c r="F331" s="95">
        <f>IFERROR(INDEX('1. Paquetes y Tareas'!$F$16:$F$84,MATCH(BC331,'1. Paquetes y Tareas'!$E$16:$E$84,0)),0)</f>
        <v>0</v>
      </c>
      <c r="G331" s="50"/>
      <c r="H331" s="96">
        <f>IF($C$48="Investigación industrial",IFERROR(INDEX('3. Gasto Total '!$G$25:$G$43,MATCH(G331,'3. Gasto Total '!$B$25:$B$43,0)),""),IFERROR(INDEX('3. Gasto Total '!$H$25:$H$43,MATCH(G331,'3. Gasto Total '!$B$25:$B$43,0)),))</f>
        <v>0</v>
      </c>
      <c r="I331" s="40"/>
      <c r="J331" s="40"/>
      <c r="K331" s="40"/>
      <c r="L331" s="40"/>
      <c r="M331" s="40"/>
      <c r="N331" s="40"/>
      <c r="O331" s="40"/>
      <c r="P331" s="95">
        <f t="shared" si="64"/>
        <v>0</v>
      </c>
      <c r="Q331" s="43"/>
      <c r="R331" s="43"/>
      <c r="S331" s="43"/>
      <c r="T331" s="44"/>
      <c r="U331" s="44"/>
      <c r="V331" s="97">
        <f t="shared" si="65"/>
        <v>0</v>
      </c>
      <c r="W331" s="97">
        <f t="shared" si="53"/>
        <v>0</v>
      </c>
      <c r="X331" s="97">
        <f t="shared" si="54"/>
        <v>0</v>
      </c>
      <c r="Y331" s="113"/>
      <c r="Z331" s="44"/>
      <c r="AA331" s="53"/>
      <c r="AB331" s="53"/>
      <c r="AC331" s="97">
        <f t="shared" si="55"/>
        <v>0</v>
      </c>
      <c r="AD331" s="113"/>
      <c r="AE331" s="46"/>
      <c r="AF331" s="46"/>
      <c r="AG331" s="46"/>
      <c r="AH331" s="97">
        <f t="shared" si="56"/>
        <v>0</v>
      </c>
      <c r="AI331" s="113"/>
      <c r="AJ331" s="46"/>
      <c r="AK331" s="54"/>
      <c r="AL331" s="53"/>
      <c r="AM331" s="97">
        <f t="shared" si="57"/>
        <v>0</v>
      </c>
      <c r="AN331" s="113"/>
      <c r="AO331" s="46"/>
      <c r="AP331" s="54"/>
      <c r="AQ331" s="53"/>
      <c r="AR331" s="97">
        <f t="shared" si="58"/>
        <v>0</v>
      </c>
      <c r="AS331" s="97">
        <f t="shared" si="59"/>
        <v>0</v>
      </c>
      <c r="AT331" s="97">
        <f t="shared" si="60"/>
        <v>0</v>
      </c>
      <c r="AU331" s="97">
        <f t="shared" si="61"/>
        <v>0</v>
      </c>
      <c r="AV331" s="113"/>
      <c r="AW331" s="46"/>
      <c r="AX331" s="46"/>
      <c r="AY331" s="97">
        <f t="shared" si="62"/>
        <v>0</v>
      </c>
      <c r="BC331" s="56" t="str">
        <f t="shared" si="63"/>
        <v/>
      </c>
      <c r="BD331" s="45">
        <f>IF(Q331&gt;'Costes máximos'!$D$22,'Costes máximos'!$D$22,Q331)</f>
        <v>0</v>
      </c>
      <c r="BE331" s="45">
        <f>IF(R331&gt;'Costes máximos'!$D$22,'Costes máximos'!$D$22,R331)</f>
        <v>0</v>
      </c>
      <c r="BF331" s="45">
        <f>IF(S331&gt;'Costes máximos'!$D$22,'Costes máximos'!$D$22,S331)</f>
        <v>0</v>
      </c>
      <c r="BG331" s="45">
        <f>IF(T331&gt;'Costes máximos'!$D$22,'Costes máximos'!$D$22,T331)</f>
        <v>0</v>
      </c>
      <c r="BH331" s="45">
        <f>IF(U331&gt;'Costes máximos'!$D$22,'Costes máximos'!$D$22,U331)</f>
        <v>0</v>
      </c>
    </row>
    <row r="332" spans="2:60" hidden="1" outlineLevel="1" x14ac:dyDescent="0.25">
      <c r="B332" s="63"/>
      <c r="C332" s="64"/>
      <c r="D332" s="64"/>
      <c r="E332" s="64"/>
      <c r="F332" s="95">
        <f>IFERROR(INDEX('1. Paquetes y Tareas'!$F$16:$F$84,MATCH(BC332,'1. Paquetes y Tareas'!$E$16:$E$84,0)),0)</f>
        <v>0</v>
      </c>
      <c r="G332" s="50"/>
      <c r="H332" s="96">
        <f>IF($C$48="Investigación industrial",IFERROR(INDEX('3. Gasto Total '!$G$25:$G$43,MATCH(G332,'3. Gasto Total '!$B$25:$B$43,0)),""),IFERROR(INDEX('3. Gasto Total '!$H$25:$H$43,MATCH(G332,'3. Gasto Total '!$B$25:$B$43,0)),))</f>
        <v>0</v>
      </c>
      <c r="I332" s="40"/>
      <c r="J332" s="40"/>
      <c r="K332" s="40"/>
      <c r="L332" s="40"/>
      <c r="M332" s="40"/>
      <c r="N332" s="40"/>
      <c r="O332" s="40"/>
      <c r="P332" s="95">
        <f t="shared" si="64"/>
        <v>0</v>
      </c>
      <c r="Q332" s="43"/>
      <c r="R332" s="43"/>
      <c r="S332" s="43"/>
      <c r="T332" s="44"/>
      <c r="U332" s="44"/>
      <c r="V332" s="97">
        <f t="shared" si="65"/>
        <v>0</v>
      </c>
      <c r="W332" s="97">
        <f t="shared" si="53"/>
        <v>0</v>
      </c>
      <c r="X332" s="97">
        <f t="shared" si="54"/>
        <v>0</v>
      </c>
      <c r="Y332" s="113"/>
      <c r="Z332" s="44"/>
      <c r="AA332" s="53"/>
      <c r="AB332" s="53"/>
      <c r="AC332" s="97">
        <f t="shared" si="55"/>
        <v>0</v>
      </c>
      <c r="AD332" s="113"/>
      <c r="AE332" s="46"/>
      <c r="AF332" s="46"/>
      <c r="AG332" s="46"/>
      <c r="AH332" s="97">
        <f t="shared" si="56"/>
        <v>0</v>
      </c>
      <c r="AI332" s="113"/>
      <c r="AJ332" s="46"/>
      <c r="AK332" s="54"/>
      <c r="AL332" s="53"/>
      <c r="AM332" s="97">
        <f t="shared" si="57"/>
        <v>0</v>
      </c>
      <c r="AN332" s="113"/>
      <c r="AO332" s="46"/>
      <c r="AP332" s="54"/>
      <c r="AQ332" s="53"/>
      <c r="AR332" s="97">
        <f t="shared" si="58"/>
        <v>0</v>
      </c>
      <c r="AS332" s="97">
        <f t="shared" si="59"/>
        <v>0</v>
      </c>
      <c r="AT332" s="97">
        <f t="shared" si="60"/>
        <v>0</v>
      </c>
      <c r="AU332" s="97">
        <f t="shared" si="61"/>
        <v>0</v>
      </c>
      <c r="AV332" s="113"/>
      <c r="AW332" s="46"/>
      <c r="AX332" s="46"/>
      <c r="AY332" s="97">
        <f t="shared" si="62"/>
        <v>0</v>
      </c>
      <c r="BC332" s="56" t="str">
        <f t="shared" si="63"/>
        <v/>
      </c>
      <c r="BD332" s="45">
        <f>IF(Q332&gt;'Costes máximos'!$D$22,'Costes máximos'!$D$22,Q332)</f>
        <v>0</v>
      </c>
      <c r="BE332" s="45">
        <f>IF(R332&gt;'Costes máximos'!$D$22,'Costes máximos'!$D$22,R332)</f>
        <v>0</v>
      </c>
      <c r="BF332" s="45">
        <f>IF(S332&gt;'Costes máximos'!$D$22,'Costes máximos'!$D$22,S332)</f>
        <v>0</v>
      </c>
      <c r="BG332" s="45">
        <f>IF(T332&gt;'Costes máximos'!$D$22,'Costes máximos'!$D$22,T332)</f>
        <v>0</v>
      </c>
      <c r="BH332" s="45">
        <f>IF(U332&gt;'Costes máximos'!$D$22,'Costes máximos'!$D$22,U332)</f>
        <v>0</v>
      </c>
    </row>
    <row r="333" spans="2:60" hidden="1" outlineLevel="1" x14ac:dyDescent="0.25">
      <c r="B333" s="63"/>
      <c r="C333" s="64"/>
      <c r="D333" s="64"/>
      <c r="E333" s="64"/>
      <c r="F333" s="95">
        <f>IFERROR(INDEX('1. Paquetes y Tareas'!$F$16:$F$84,MATCH(BC333,'1. Paquetes y Tareas'!$E$16:$E$84,0)),0)</f>
        <v>0</v>
      </c>
      <c r="G333" s="50"/>
      <c r="H333" s="96">
        <f>IF($C$48="Investigación industrial",IFERROR(INDEX('3. Gasto Total '!$G$25:$G$43,MATCH(G333,'3. Gasto Total '!$B$25:$B$43,0)),""),IFERROR(INDEX('3. Gasto Total '!$H$25:$H$43,MATCH(G333,'3. Gasto Total '!$B$25:$B$43,0)),))</f>
        <v>0</v>
      </c>
      <c r="I333" s="40"/>
      <c r="J333" s="40"/>
      <c r="K333" s="40"/>
      <c r="L333" s="40"/>
      <c r="M333" s="40"/>
      <c r="N333" s="40"/>
      <c r="O333" s="40"/>
      <c r="P333" s="95">
        <f t="shared" si="64"/>
        <v>0</v>
      </c>
      <c r="Q333" s="43"/>
      <c r="R333" s="43"/>
      <c r="S333" s="43"/>
      <c r="T333" s="44"/>
      <c r="U333" s="44"/>
      <c r="V333" s="97">
        <f t="shared" si="65"/>
        <v>0</v>
      </c>
      <c r="W333" s="97">
        <f t="shared" si="53"/>
        <v>0</v>
      </c>
      <c r="X333" s="97">
        <f t="shared" si="54"/>
        <v>0</v>
      </c>
      <c r="Y333" s="113"/>
      <c r="Z333" s="44"/>
      <c r="AA333" s="53"/>
      <c r="AB333" s="53"/>
      <c r="AC333" s="97">
        <f t="shared" si="55"/>
        <v>0</v>
      </c>
      <c r="AD333" s="113"/>
      <c r="AE333" s="46"/>
      <c r="AF333" s="46"/>
      <c r="AG333" s="46"/>
      <c r="AH333" s="97">
        <f t="shared" si="56"/>
        <v>0</v>
      </c>
      <c r="AI333" s="113"/>
      <c r="AJ333" s="46"/>
      <c r="AK333" s="54"/>
      <c r="AL333" s="53"/>
      <c r="AM333" s="97">
        <f t="shared" si="57"/>
        <v>0</v>
      </c>
      <c r="AN333" s="113"/>
      <c r="AO333" s="46"/>
      <c r="AP333" s="54"/>
      <c r="AQ333" s="53"/>
      <c r="AR333" s="97">
        <f t="shared" si="58"/>
        <v>0</v>
      </c>
      <c r="AS333" s="97">
        <f t="shared" si="59"/>
        <v>0</v>
      </c>
      <c r="AT333" s="97">
        <f t="shared" si="60"/>
        <v>0</v>
      </c>
      <c r="AU333" s="97">
        <f t="shared" si="61"/>
        <v>0</v>
      </c>
      <c r="AV333" s="113"/>
      <c r="AW333" s="46"/>
      <c r="AX333" s="46"/>
      <c r="AY333" s="97">
        <f t="shared" si="62"/>
        <v>0</v>
      </c>
      <c r="BC333" s="56" t="str">
        <f t="shared" si="63"/>
        <v/>
      </c>
      <c r="BD333" s="45">
        <f>IF(Q333&gt;'Costes máximos'!$D$22,'Costes máximos'!$D$22,Q333)</f>
        <v>0</v>
      </c>
      <c r="BE333" s="45">
        <f>IF(R333&gt;'Costes máximos'!$D$22,'Costes máximos'!$D$22,R333)</f>
        <v>0</v>
      </c>
      <c r="BF333" s="45">
        <f>IF(S333&gt;'Costes máximos'!$D$22,'Costes máximos'!$D$22,S333)</f>
        <v>0</v>
      </c>
      <c r="BG333" s="45">
        <f>IF(T333&gt;'Costes máximos'!$D$22,'Costes máximos'!$D$22,T333)</f>
        <v>0</v>
      </c>
      <c r="BH333" s="45">
        <f>IF(U333&gt;'Costes máximos'!$D$22,'Costes máximos'!$D$22,U333)</f>
        <v>0</v>
      </c>
    </row>
    <row r="334" spans="2:60" hidden="1" outlineLevel="1" x14ac:dyDescent="0.25">
      <c r="B334" s="63"/>
      <c r="C334" s="64"/>
      <c r="D334" s="64"/>
      <c r="E334" s="64"/>
      <c r="F334" s="95">
        <f>IFERROR(INDEX('1. Paquetes y Tareas'!$F$16:$F$84,MATCH(BC334,'1. Paquetes y Tareas'!$E$16:$E$84,0)),0)</f>
        <v>0</v>
      </c>
      <c r="G334" s="50"/>
      <c r="H334" s="96">
        <f>IF($C$48="Investigación industrial",IFERROR(INDEX('3. Gasto Total '!$G$25:$G$43,MATCH(G334,'3. Gasto Total '!$B$25:$B$43,0)),""),IFERROR(INDEX('3. Gasto Total '!$H$25:$H$43,MATCH(G334,'3. Gasto Total '!$B$25:$B$43,0)),))</f>
        <v>0</v>
      </c>
      <c r="I334" s="40"/>
      <c r="J334" s="40"/>
      <c r="K334" s="40"/>
      <c r="L334" s="40"/>
      <c r="M334" s="40"/>
      <c r="N334" s="40"/>
      <c r="O334" s="40"/>
      <c r="P334" s="95">
        <f t="shared" si="64"/>
        <v>0</v>
      </c>
      <c r="Q334" s="43"/>
      <c r="R334" s="43"/>
      <c r="S334" s="43"/>
      <c r="T334" s="44"/>
      <c r="U334" s="44"/>
      <c r="V334" s="97">
        <f t="shared" si="65"/>
        <v>0</v>
      </c>
      <c r="W334" s="97">
        <f t="shared" si="53"/>
        <v>0</v>
      </c>
      <c r="X334" s="97">
        <f t="shared" si="54"/>
        <v>0</v>
      </c>
      <c r="Y334" s="113"/>
      <c r="Z334" s="44"/>
      <c r="AA334" s="53"/>
      <c r="AB334" s="53"/>
      <c r="AC334" s="97">
        <f t="shared" si="55"/>
        <v>0</v>
      </c>
      <c r="AD334" s="113"/>
      <c r="AE334" s="46"/>
      <c r="AF334" s="46"/>
      <c r="AG334" s="46"/>
      <c r="AH334" s="97">
        <f t="shared" si="56"/>
        <v>0</v>
      </c>
      <c r="AI334" s="113"/>
      <c r="AJ334" s="46"/>
      <c r="AK334" s="54"/>
      <c r="AL334" s="53"/>
      <c r="AM334" s="97">
        <f t="shared" si="57"/>
        <v>0</v>
      </c>
      <c r="AN334" s="113"/>
      <c r="AO334" s="46"/>
      <c r="AP334" s="54"/>
      <c r="AQ334" s="53"/>
      <c r="AR334" s="97">
        <f t="shared" si="58"/>
        <v>0</v>
      </c>
      <c r="AS334" s="97">
        <f t="shared" si="59"/>
        <v>0</v>
      </c>
      <c r="AT334" s="97">
        <f t="shared" si="60"/>
        <v>0</v>
      </c>
      <c r="AU334" s="97">
        <f t="shared" si="61"/>
        <v>0</v>
      </c>
      <c r="AV334" s="113"/>
      <c r="AW334" s="46"/>
      <c r="AX334" s="46"/>
      <c r="AY334" s="97">
        <f t="shared" si="62"/>
        <v>0</v>
      </c>
      <c r="BC334" s="56" t="str">
        <f t="shared" si="63"/>
        <v/>
      </c>
      <c r="BD334" s="45">
        <f>IF(Q334&gt;'Costes máximos'!$D$22,'Costes máximos'!$D$22,Q334)</f>
        <v>0</v>
      </c>
      <c r="BE334" s="45">
        <f>IF(R334&gt;'Costes máximos'!$D$22,'Costes máximos'!$D$22,R334)</f>
        <v>0</v>
      </c>
      <c r="BF334" s="45">
        <f>IF(S334&gt;'Costes máximos'!$D$22,'Costes máximos'!$D$22,S334)</f>
        <v>0</v>
      </c>
      <c r="BG334" s="45">
        <f>IF(T334&gt;'Costes máximos'!$D$22,'Costes máximos'!$D$22,T334)</f>
        <v>0</v>
      </c>
      <c r="BH334" s="45">
        <f>IF(U334&gt;'Costes máximos'!$D$22,'Costes máximos'!$D$22,U334)</f>
        <v>0</v>
      </c>
    </row>
    <row r="335" spans="2:60" hidden="1" outlineLevel="1" x14ac:dyDescent="0.25">
      <c r="B335" s="63"/>
      <c r="C335" s="64"/>
      <c r="D335" s="64"/>
      <c r="E335" s="64"/>
      <c r="F335" s="95">
        <f>IFERROR(INDEX('1. Paquetes y Tareas'!$F$16:$F$84,MATCH(BC335,'1. Paquetes y Tareas'!$E$16:$E$84,0)),0)</f>
        <v>0</v>
      </c>
      <c r="G335" s="50"/>
      <c r="H335" s="96">
        <f>IF($C$48="Investigación industrial",IFERROR(INDEX('3. Gasto Total '!$G$25:$G$43,MATCH(G335,'3. Gasto Total '!$B$25:$B$43,0)),""),IFERROR(INDEX('3. Gasto Total '!$H$25:$H$43,MATCH(G335,'3. Gasto Total '!$B$25:$B$43,0)),))</f>
        <v>0</v>
      </c>
      <c r="I335" s="40"/>
      <c r="J335" s="40"/>
      <c r="K335" s="40"/>
      <c r="L335" s="40"/>
      <c r="M335" s="40"/>
      <c r="N335" s="40"/>
      <c r="O335" s="40"/>
      <c r="P335" s="95">
        <f t="shared" si="64"/>
        <v>0</v>
      </c>
      <c r="Q335" s="43"/>
      <c r="R335" s="43"/>
      <c r="S335" s="43"/>
      <c r="T335" s="44"/>
      <c r="U335" s="44"/>
      <c r="V335" s="97">
        <f t="shared" si="65"/>
        <v>0</v>
      </c>
      <c r="W335" s="97">
        <f t="shared" si="53"/>
        <v>0</v>
      </c>
      <c r="X335" s="97">
        <f t="shared" si="54"/>
        <v>0</v>
      </c>
      <c r="Y335" s="113"/>
      <c r="Z335" s="44"/>
      <c r="AA335" s="53"/>
      <c r="AB335" s="53"/>
      <c r="AC335" s="97">
        <f t="shared" si="55"/>
        <v>0</v>
      </c>
      <c r="AD335" s="113"/>
      <c r="AE335" s="46"/>
      <c r="AF335" s="46"/>
      <c r="AG335" s="46"/>
      <c r="AH335" s="97">
        <f t="shared" si="56"/>
        <v>0</v>
      </c>
      <c r="AI335" s="113"/>
      <c r="AJ335" s="46"/>
      <c r="AK335" s="54"/>
      <c r="AL335" s="53"/>
      <c r="AM335" s="97">
        <f t="shared" si="57"/>
        <v>0</v>
      </c>
      <c r="AN335" s="113"/>
      <c r="AO335" s="46"/>
      <c r="AP335" s="54"/>
      <c r="AQ335" s="53"/>
      <c r="AR335" s="97">
        <f t="shared" si="58"/>
        <v>0</v>
      </c>
      <c r="AS335" s="97">
        <f t="shared" si="59"/>
        <v>0</v>
      </c>
      <c r="AT335" s="97">
        <f t="shared" si="60"/>
        <v>0</v>
      </c>
      <c r="AU335" s="97">
        <f t="shared" si="61"/>
        <v>0</v>
      </c>
      <c r="AV335" s="113"/>
      <c r="AW335" s="46"/>
      <c r="AX335" s="46"/>
      <c r="AY335" s="97">
        <f t="shared" si="62"/>
        <v>0</v>
      </c>
      <c r="BC335" s="56" t="str">
        <f t="shared" si="63"/>
        <v/>
      </c>
      <c r="BD335" s="45">
        <f>IF(Q335&gt;'Costes máximos'!$D$22,'Costes máximos'!$D$22,Q335)</f>
        <v>0</v>
      </c>
      <c r="BE335" s="45">
        <f>IF(R335&gt;'Costes máximos'!$D$22,'Costes máximos'!$D$22,R335)</f>
        <v>0</v>
      </c>
      <c r="BF335" s="45">
        <f>IF(S335&gt;'Costes máximos'!$D$22,'Costes máximos'!$D$22,S335)</f>
        <v>0</v>
      </c>
      <c r="BG335" s="45">
        <f>IF(T335&gt;'Costes máximos'!$D$22,'Costes máximos'!$D$22,T335)</f>
        <v>0</v>
      </c>
      <c r="BH335" s="45">
        <f>IF(U335&gt;'Costes máximos'!$D$22,'Costes máximos'!$D$22,U335)</f>
        <v>0</v>
      </c>
    </row>
    <row r="336" spans="2:60" hidden="1" outlineLevel="1" x14ac:dyDescent="0.25">
      <c r="B336" s="63"/>
      <c r="C336" s="64"/>
      <c r="D336" s="64"/>
      <c r="E336" s="64"/>
      <c r="F336" s="95">
        <f>IFERROR(INDEX('1. Paquetes y Tareas'!$F$16:$F$84,MATCH(BC336,'1. Paquetes y Tareas'!$E$16:$E$84,0)),0)</f>
        <v>0</v>
      </c>
      <c r="G336" s="50"/>
      <c r="H336" s="96">
        <f>IF($C$48="Investigación industrial",IFERROR(INDEX('3. Gasto Total '!$G$25:$G$43,MATCH(G336,'3. Gasto Total '!$B$25:$B$43,0)),""),IFERROR(INDEX('3. Gasto Total '!$H$25:$H$43,MATCH(G336,'3. Gasto Total '!$B$25:$B$43,0)),))</f>
        <v>0</v>
      </c>
      <c r="I336" s="40"/>
      <c r="J336" s="40"/>
      <c r="K336" s="40"/>
      <c r="L336" s="40"/>
      <c r="M336" s="40"/>
      <c r="N336" s="40"/>
      <c r="O336" s="40"/>
      <c r="P336" s="95">
        <f t="shared" si="64"/>
        <v>0</v>
      </c>
      <c r="Q336" s="43"/>
      <c r="R336" s="43"/>
      <c r="S336" s="43"/>
      <c r="T336" s="44"/>
      <c r="U336" s="44"/>
      <c r="V336" s="97">
        <f t="shared" si="65"/>
        <v>0</v>
      </c>
      <c r="W336" s="97">
        <f t="shared" si="53"/>
        <v>0</v>
      </c>
      <c r="X336" s="97">
        <f t="shared" si="54"/>
        <v>0</v>
      </c>
      <c r="Y336" s="113"/>
      <c r="Z336" s="44"/>
      <c r="AA336" s="53"/>
      <c r="AB336" s="53"/>
      <c r="AC336" s="97">
        <f t="shared" si="55"/>
        <v>0</v>
      </c>
      <c r="AD336" s="113"/>
      <c r="AE336" s="46"/>
      <c r="AF336" s="46"/>
      <c r="AG336" s="46"/>
      <c r="AH336" s="97">
        <f t="shared" si="56"/>
        <v>0</v>
      </c>
      <c r="AI336" s="113"/>
      <c r="AJ336" s="46"/>
      <c r="AK336" s="54"/>
      <c r="AL336" s="53"/>
      <c r="AM336" s="97">
        <f t="shared" si="57"/>
        <v>0</v>
      </c>
      <c r="AN336" s="113"/>
      <c r="AO336" s="46"/>
      <c r="AP336" s="54"/>
      <c r="AQ336" s="53"/>
      <c r="AR336" s="97">
        <f t="shared" si="58"/>
        <v>0</v>
      </c>
      <c r="AS336" s="97">
        <f t="shared" si="59"/>
        <v>0</v>
      </c>
      <c r="AT336" s="97">
        <f t="shared" si="60"/>
        <v>0</v>
      </c>
      <c r="AU336" s="97">
        <f t="shared" si="61"/>
        <v>0</v>
      </c>
      <c r="AV336" s="113"/>
      <c r="AW336" s="46"/>
      <c r="AX336" s="46"/>
      <c r="AY336" s="97">
        <f t="shared" si="62"/>
        <v>0</v>
      </c>
      <c r="BC336" s="56" t="str">
        <f t="shared" si="63"/>
        <v/>
      </c>
      <c r="BD336" s="45">
        <f>IF(Q336&gt;'Costes máximos'!$D$22,'Costes máximos'!$D$22,Q336)</f>
        <v>0</v>
      </c>
      <c r="BE336" s="45">
        <f>IF(R336&gt;'Costes máximos'!$D$22,'Costes máximos'!$D$22,R336)</f>
        <v>0</v>
      </c>
      <c r="BF336" s="45">
        <f>IF(S336&gt;'Costes máximos'!$D$22,'Costes máximos'!$D$22,S336)</f>
        <v>0</v>
      </c>
      <c r="BG336" s="45">
        <f>IF(T336&gt;'Costes máximos'!$D$22,'Costes máximos'!$D$22,T336)</f>
        <v>0</v>
      </c>
      <c r="BH336" s="45">
        <f>IF(U336&gt;'Costes máximos'!$D$22,'Costes máximos'!$D$22,U336)</f>
        <v>0</v>
      </c>
    </row>
    <row r="337" spans="2:60" hidden="1" outlineLevel="1" x14ac:dyDescent="0.25">
      <c r="B337" s="63"/>
      <c r="C337" s="64"/>
      <c r="D337" s="64"/>
      <c r="E337" s="64"/>
      <c r="F337" s="95">
        <f>IFERROR(INDEX('1. Paquetes y Tareas'!$F$16:$F$84,MATCH(BC337,'1. Paquetes y Tareas'!$E$16:$E$84,0)),0)</f>
        <v>0</v>
      </c>
      <c r="G337" s="50"/>
      <c r="H337" s="96">
        <f>IF($C$48="Investigación industrial",IFERROR(INDEX('3. Gasto Total '!$G$25:$G$43,MATCH(G337,'3. Gasto Total '!$B$25:$B$43,0)),""),IFERROR(INDEX('3. Gasto Total '!$H$25:$H$43,MATCH(G337,'3. Gasto Total '!$B$25:$B$43,0)),))</f>
        <v>0</v>
      </c>
      <c r="I337" s="40"/>
      <c r="J337" s="40"/>
      <c r="K337" s="40"/>
      <c r="L337" s="40"/>
      <c r="M337" s="40"/>
      <c r="N337" s="40"/>
      <c r="O337" s="40"/>
      <c r="P337" s="95">
        <f t="shared" si="64"/>
        <v>0</v>
      </c>
      <c r="Q337" s="43"/>
      <c r="R337" s="43"/>
      <c r="S337" s="43"/>
      <c r="T337" s="44"/>
      <c r="U337" s="44"/>
      <c r="V337" s="97">
        <f t="shared" si="65"/>
        <v>0</v>
      </c>
      <c r="W337" s="97">
        <f t="shared" si="53"/>
        <v>0</v>
      </c>
      <c r="X337" s="97">
        <f t="shared" si="54"/>
        <v>0</v>
      </c>
      <c r="Y337" s="113"/>
      <c r="Z337" s="44"/>
      <c r="AA337" s="53"/>
      <c r="AB337" s="53"/>
      <c r="AC337" s="97">
        <f t="shared" si="55"/>
        <v>0</v>
      </c>
      <c r="AD337" s="113"/>
      <c r="AE337" s="46"/>
      <c r="AF337" s="46"/>
      <c r="AG337" s="46"/>
      <c r="AH337" s="97">
        <f t="shared" si="56"/>
        <v>0</v>
      </c>
      <c r="AI337" s="113"/>
      <c r="AJ337" s="46"/>
      <c r="AK337" s="54"/>
      <c r="AL337" s="53"/>
      <c r="AM337" s="97">
        <f t="shared" si="57"/>
        <v>0</v>
      </c>
      <c r="AN337" s="113"/>
      <c r="AO337" s="46"/>
      <c r="AP337" s="54"/>
      <c r="AQ337" s="53"/>
      <c r="AR337" s="97">
        <f t="shared" si="58"/>
        <v>0</v>
      </c>
      <c r="AS337" s="97">
        <f t="shared" si="59"/>
        <v>0</v>
      </c>
      <c r="AT337" s="97">
        <f t="shared" si="60"/>
        <v>0</v>
      </c>
      <c r="AU337" s="97">
        <f t="shared" si="61"/>
        <v>0</v>
      </c>
      <c r="AV337" s="113"/>
      <c r="AW337" s="46"/>
      <c r="AX337" s="46"/>
      <c r="AY337" s="97">
        <f t="shared" si="62"/>
        <v>0</v>
      </c>
      <c r="BC337" s="56" t="str">
        <f t="shared" si="63"/>
        <v/>
      </c>
      <c r="BD337" s="45">
        <f>IF(Q337&gt;'Costes máximos'!$D$22,'Costes máximos'!$D$22,Q337)</f>
        <v>0</v>
      </c>
      <c r="BE337" s="45">
        <f>IF(R337&gt;'Costes máximos'!$D$22,'Costes máximos'!$D$22,R337)</f>
        <v>0</v>
      </c>
      <c r="BF337" s="45">
        <f>IF(S337&gt;'Costes máximos'!$D$22,'Costes máximos'!$D$22,S337)</f>
        <v>0</v>
      </c>
      <c r="BG337" s="45">
        <f>IF(T337&gt;'Costes máximos'!$D$22,'Costes máximos'!$D$22,T337)</f>
        <v>0</v>
      </c>
      <c r="BH337" s="45">
        <f>IF(U337&gt;'Costes máximos'!$D$22,'Costes máximos'!$D$22,U337)</f>
        <v>0</v>
      </c>
    </row>
    <row r="338" spans="2:60" hidden="1" outlineLevel="1" x14ac:dyDescent="0.25">
      <c r="B338" s="63"/>
      <c r="C338" s="64"/>
      <c r="D338" s="64"/>
      <c r="E338" s="64"/>
      <c r="F338" s="95">
        <f>IFERROR(INDEX('1. Paquetes y Tareas'!$F$16:$F$84,MATCH(BC338,'1. Paquetes y Tareas'!$E$16:$E$84,0)),0)</f>
        <v>0</v>
      </c>
      <c r="G338" s="50"/>
      <c r="H338" s="96">
        <f>IF($C$48="Investigación industrial",IFERROR(INDEX('3. Gasto Total '!$G$25:$G$43,MATCH(G338,'3. Gasto Total '!$B$25:$B$43,0)),""),IFERROR(INDEX('3. Gasto Total '!$H$25:$H$43,MATCH(G338,'3. Gasto Total '!$B$25:$B$43,0)),))</f>
        <v>0</v>
      </c>
      <c r="I338" s="40"/>
      <c r="J338" s="40"/>
      <c r="K338" s="40"/>
      <c r="L338" s="40"/>
      <c r="M338" s="40"/>
      <c r="N338" s="40"/>
      <c r="O338" s="40"/>
      <c r="P338" s="95">
        <f t="shared" si="64"/>
        <v>0</v>
      </c>
      <c r="Q338" s="43"/>
      <c r="R338" s="43"/>
      <c r="S338" s="43"/>
      <c r="T338" s="44"/>
      <c r="U338" s="44"/>
      <c r="V338" s="97">
        <f t="shared" si="65"/>
        <v>0</v>
      </c>
      <c r="W338" s="97">
        <f t="shared" si="53"/>
        <v>0</v>
      </c>
      <c r="X338" s="97">
        <f t="shared" si="54"/>
        <v>0</v>
      </c>
      <c r="Y338" s="113"/>
      <c r="Z338" s="44"/>
      <c r="AA338" s="53"/>
      <c r="AB338" s="53"/>
      <c r="AC338" s="97">
        <f t="shared" si="55"/>
        <v>0</v>
      </c>
      <c r="AD338" s="113"/>
      <c r="AE338" s="46"/>
      <c r="AF338" s="46"/>
      <c r="AG338" s="46"/>
      <c r="AH338" s="97">
        <f t="shared" si="56"/>
        <v>0</v>
      </c>
      <c r="AI338" s="113"/>
      <c r="AJ338" s="46"/>
      <c r="AK338" s="54"/>
      <c r="AL338" s="53"/>
      <c r="AM338" s="97">
        <f t="shared" si="57"/>
        <v>0</v>
      </c>
      <c r="AN338" s="113"/>
      <c r="AO338" s="46"/>
      <c r="AP338" s="54"/>
      <c r="AQ338" s="53"/>
      <c r="AR338" s="97">
        <f t="shared" si="58"/>
        <v>0</v>
      </c>
      <c r="AS338" s="97">
        <f t="shared" si="59"/>
        <v>0</v>
      </c>
      <c r="AT338" s="97">
        <f t="shared" si="60"/>
        <v>0</v>
      </c>
      <c r="AU338" s="97">
        <f t="shared" si="61"/>
        <v>0</v>
      </c>
      <c r="AV338" s="113"/>
      <c r="AW338" s="46"/>
      <c r="AX338" s="46"/>
      <c r="AY338" s="97">
        <f t="shared" si="62"/>
        <v>0</v>
      </c>
      <c r="BC338" s="56" t="str">
        <f t="shared" si="63"/>
        <v/>
      </c>
      <c r="BD338" s="45">
        <f>IF(Q338&gt;'Costes máximos'!$D$22,'Costes máximos'!$D$22,Q338)</f>
        <v>0</v>
      </c>
      <c r="BE338" s="45">
        <f>IF(R338&gt;'Costes máximos'!$D$22,'Costes máximos'!$D$22,R338)</f>
        <v>0</v>
      </c>
      <c r="BF338" s="45">
        <f>IF(S338&gt;'Costes máximos'!$D$22,'Costes máximos'!$D$22,S338)</f>
        <v>0</v>
      </c>
      <c r="BG338" s="45">
        <f>IF(T338&gt;'Costes máximos'!$D$22,'Costes máximos'!$D$22,T338)</f>
        <v>0</v>
      </c>
      <c r="BH338" s="45">
        <f>IF(U338&gt;'Costes máximos'!$D$22,'Costes máximos'!$D$22,U338)</f>
        <v>0</v>
      </c>
    </row>
    <row r="339" spans="2:60" hidden="1" outlineLevel="1" x14ac:dyDescent="0.25">
      <c r="B339" s="63"/>
      <c r="C339" s="64"/>
      <c r="D339" s="64"/>
      <c r="E339" s="64"/>
      <c r="F339" s="95">
        <f>IFERROR(INDEX('1. Paquetes y Tareas'!$F$16:$F$84,MATCH(BC339,'1. Paquetes y Tareas'!$E$16:$E$84,0)),0)</f>
        <v>0</v>
      </c>
      <c r="G339" s="50"/>
      <c r="H339" s="96">
        <f>IF($C$48="Investigación industrial",IFERROR(INDEX('3. Gasto Total '!$G$25:$G$43,MATCH(G339,'3. Gasto Total '!$B$25:$B$43,0)),""),IFERROR(INDEX('3. Gasto Total '!$H$25:$H$43,MATCH(G339,'3. Gasto Total '!$B$25:$B$43,0)),))</f>
        <v>0</v>
      </c>
      <c r="I339" s="40"/>
      <c r="J339" s="40"/>
      <c r="K339" s="40"/>
      <c r="L339" s="40"/>
      <c r="M339" s="40"/>
      <c r="N339" s="40"/>
      <c r="O339" s="40"/>
      <c r="P339" s="95">
        <f t="shared" si="64"/>
        <v>0</v>
      </c>
      <c r="Q339" s="43"/>
      <c r="R339" s="43"/>
      <c r="S339" s="43"/>
      <c r="T339" s="44"/>
      <c r="U339" s="44"/>
      <c r="V339" s="97">
        <f t="shared" si="65"/>
        <v>0</v>
      </c>
      <c r="W339" s="97">
        <f t="shared" si="53"/>
        <v>0</v>
      </c>
      <c r="X339" s="97">
        <f t="shared" si="54"/>
        <v>0</v>
      </c>
      <c r="Y339" s="113"/>
      <c r="Z339" s="44"/>
      <c r="AA339" s="53"/>
      <c r="AB339" s="53"/>
      <c r="AC339" s="97">
        <f t="shared" si="55"/>
        <v>0</v>
      </c>
      <c r="AD339" s="113"/>
      <c r="AE339" s="46"/>
      <c r="AF339" s="46"/>
      <c r="AG339" s="46"/>
      <c r="AH339" s="97">
        <f t="shared" si="56"/>
        <v>0</v>
      </c>
      <c r="AI339" s="113"/>
      <c r="AJ339" s="46"/>
      <c r="AK339" s="54"/>
      <c r="AL339" s="53"/>
      <c r="AM339" s="97">
        <f t="shared" si="57"/>
        <v>0</v>
      </c>
      <c r="AN339" s="113"/>
      <c r="AO339" s="46"/>
      <c r="AP339" s="54"/>
      <c r="AQ339" s="53"/>
      <c r="AR339" s="97">
        <f t="shared" si="58"/>
        <v>0</v>
      </c>
      <c r="AS339" s="97">
        <f t="shared" si="59"/>
        <v>0</v>
      </c>
      <c r="AT339" s="97">
        <f t="shared" si="60"/>
        <v>0</v>
      </c>
      <c r="AU339" s="97">
        <f t="shared" si="61"/>
        <v>0</v>
      </c>
      <c r="AV339" s="113"/>
      <c r="AW339" s="46"/>
      <c r="AX339" s="46"/>
      <c r="AY339" s="97">
        <f t="shared" si="62"/>
        <v>0</v>
      </c>
      <c r="BC339" s="56" t="str">
        <f t="shared" si="63"/>
        <v/>
      </c>
      <c r="BD339" s="45">
        <f>IF(Q339&gt;'Costes máximos'!$D$22,'Costes máximos'!$D$22,Q339)</f>
        <v>0</v>
      </c>
      <c r="BE339" s="45">
        <f>IF(R339&gt;'Costes máximos'!$D$22,'Costes máximos'!$D$22,R339)</f>
        <v>0</v>
      </c>
      <c r="BF339" s="45">
        <f>IF(S339&gt;'Costes máximos'!$D$22,'Costes máximos'!$D$22,S339)</f>
        <v>0</v>
      </c>
      <c r="BG339" s="45">
        <f>IF(T339&gt;'Costes máximos'!$D$22,'Costes máximos'!$D$22,T339)</f>
        <v>0</v>
      </c>
      <c r="BH339" s="45">
        <f>IF(U339&gt;'Costes máximos'!$D$22,'Costes máximos'!$D$22,U339)</f>
        <v>0</v>
      </c>
    </row>
    <row r="340" spans="2:60" hidden="1" outlineLevel="1" x14ac:dyDescent="0.25">
      <c r="B340" s="63"/>
      <c r="C340" s="64"/>
      <c r="D340" s="64"/>
      <c r="E340" s="64"/>
      <c r="F340" s="95">
        <f>IFERROR(INDEX('1. Paquetes y Tareas'!$F$16:$F$84,MATCH(BC340,'1. Paquetes y Tareas'!$E$16:$E$84,0)),0)</f>
        <v>0</v>
      </c>
      <c r="G340" s="50"/>
      <c r="H340" s="96">
        <f>IF($C$48="Investigación industrial",IFERROR(INDEX('3. Gasto Total '!$G$25:$G$43,MATCH(G340,'3. Gasto Total '!$B$25:$B$43,0)),""),IFERROR(INDEX('3. Gasto Total '!$H$25:$H$43,MATCH(G340,'3. Gasto Total '!$B$25:$B$43,0)),))</f>
        <v>0</v>
      </c>
      <c r="I340" s="40"/>
      <c r="J340" s="40"/>
      <c r="K340" s="40"/>
      <c r="L340" s="40"/>
      <c r="M340" s="40"/>
      <c r="N340" s="40"/>
      <c r="O340" s="40"/>
      <c r="P340" s="95">
        <f t="shared" si="64"/>
        <v>0</v>
      </c>
      <c r="Q340" s="43"/>
      <c r="R340" s="43"/>
      <c r="S340" s="43"/>
      <c r="T340" s="44"/>
      <c r="U340" s="44"/>
      <c r="V340" s="97">
        <f t="shared" si="65"/>
        <v>0</v>
      </c>
      <c r="W340" s="97">
        <f t="shared" si="53"/>
        <v>0</v>
      </c>
      <c r="X340" s="97">
        <f t="shared" si="54"/>
        <v>0</v>
      </c>
      <c r="Y340" s="113"/>
      <c r="Z340" s="44"/>
      <c r="AA340" s="53"/>
      <c r="AB340" s="53"/>
      <c r="AC340" s="97">
        <f t="shared" si="55"/>
        <v>0</v>
      </c>
      <c r="AD340" s="113"/>
      <c r="AE340" s="46"/>
      <c r="AF340" s="46"/>
      <c r="AG340" s="46"/>
      <c r="AH340" s="97">
        <f t="shared" si="56"/>
        <v>0</v>
      </c>
      <c r="AI340" s="113"/>
      <c r="AJ340" s="46"/>
      <c r="AK340" s="54"/>
      <c r="AL340" s="53"/>
      <c r="AM340" s="97">
        <f t="shared" si="57"/>
        <v>0</v>
      </c>
      <c r="AN340" s="113"/>
      <c r="AO340" s="46"/>
      <c r="AP340" s="54"/>
      <c r="AQ340" s="53"/>
      <c r="AR340" s="97">
        <f t="shared" si="58"/>
        <v>0</v>
      </c>
      <c r="AS340" s="97">
        <f t="shared" si="59"/>
        <v>0</v>
      </c>
      <c r="AT340" s="97">
        <f t="shared" si="60"/>
        <v>0</v>
      </c>
      <c r="AU340" s="97">
        <f t="shared" si="61"/>
        <v>0</v>
      </c>
      <c r="AV340" s="113"/>
      <c r="AW340" s="46"/>
      <c r="AX340" s="46"/>
      <c r="AY340" s="97">
        <f t="shared" si="62"/>
        <v>0</v>
      </c>
      <c r="BC340" s="56" t="str">
        <f t="shared" si="63"/>
        <v/>
      </c>
      <c r="BD340" s="45">
        <f>IF(Q340&gt;'Costes máximos'!$D$22,'Costes máximos'!$D$22,Q340)</f>
        <v>0</v>
      </c>
      <c r="BE340" s="45">
        <f>IF(R340&gt;'Costes máximos'!$D$22,'Costes máximos'!$D$22,R340)</f>
        <v>0</v>
      </c>
      <c r="BF340" s="45">
        <f>IF(S340&gt;'Costes máximos'!$D$22,'Costes máximos'!$D$22,S340)</f>
        <v>0</v>
      </c>
      <c r="BG340" s="45">
        <f>IF(T340&gt;'Costes máximos'!$D$22,'Costes máximos'!$D$22,T340)</f>
        <v>0</v>
      </c>
      <c r="BH340" s="45">
        <f>IF(U340&gt;'Costes máximos'!$D$22,'Costes máximos'!$D$22,U340)</f>
        <v>0</v>
      </c>
    </row>
    <row r="341" spans="2:60" hidden="1" outlineLevel="1" x14ac:dyDescent="0.25">
      <c r="B341" s="63"/>
      <c r="C341" s="64"/>
      <c r="D341" s="64"/>
      <c r="E341" s="64"/>
      <c r="F341" s="95">
        <f>IFERROR(INDEX('1. Paquetes y Tareas'!$F$16:$F$84,MATCH(BC341,'1. Paquetes y Tareas'!$E$16:$E$84,0)),0)</f>
        <v>0</v>
      </c>
      <c r="G341" s="50"/>
      <c r="H341" s="96">
        <f>IF($C$48="Investigación industrial",IFERROR(INDEX('3. Gasto Total '!$G$25:$G$43,MATCH(G341,'3. Gasto Total '!$B$25:$B$43,0)),""),IFERROR(INDEX('3. Gasto Total '!$H$25:$H$43,MATCH(G341,'3. Gasto Total '!$B$25:$B$43,0)),))</f>
        <v>0</v>
      </c>
      <c r="I341" s="40"/>
      <c r="J341" s="40"/>
      <c r="K341" s="40"/>
      <c r="L341" s="40"/>
      <c r="M341" s="40"/>
      <c r="N341" s="40"/>
      <c r="O341" s="40"/>
      <c r="P341" s="95">
        <f t="shared" si="64"/>
        <v>0</v>
      </c>
      <c r="Q341" s="43"/>
      <c r="R341" s="43"/>
      <c r="S341" s="43"/>
      <c r="T341" s="44"/>
      <c r="U341" s="44"/>
      <c r="V341" s="97">
        <f t="shared" si="65"/>
        <v>0</v>
      </c>
      <c r="W341" s="97">
        <f t="shared" si="53"/>
        <v>0</v>
      </c>
      <c r="X341" s="97">
        <f t="shared" si="54"/>
        <v>0</v>
      </c>
      <c r="Y341" s="113"/>
      <c r="Z341" s="44"/>
      <c r="AA341" s="53"/>
      <c r="AB341" s="53"/>
      <c r="AC341" s="97">
        <f t="shared" si="55"/>
        <v>0</v>
      </c>
      <c r="AD341" s="113"/>
      <c r="AE341" s="46"/>
      <c r="AF341" s="46"/>
      <c r="AG341" s="46"/>
      <c r="AH341" s="97">
        <f t="shared" si="56"/>
        <v>0</v>
      </c>
      <c r="AI341" s="113"/>
      <c r="AJ341" s="46"/>
      <c r="AK341" s="54"/>
      <c r="AL341" s="53"/>
      <c r="AM341" s="97">
        <f t="shared" si="57"/>
        <v>0</v>
      </c>
      <c r="AN341" s="113"/>
      <c r="AO341" s="46"/>
      <c r="AP341" s="54"/>
      <c r="AQ341" s="53"/>
      <c r="AR341" s="97">
        <f t="shared" si="58"/>
        <v>0</v>
      </c>
      <c r="AS341" s="97">
        <f t="shared" si="59"/>
        <v>0</v>
      </c>
      <c r="AT341" s="97">
        <f t="shared" si="60"/>
        <v>0</v>
      </c>
      <c r="AU341" s="97">
        <f t="shared" si="61"/>
        <v>0</v>
      </c>
      <c r="AV341" s="113"/>
      <c r="AW341" s="46"/>
      <c r="AX341" s="46"/>
      <c r="AY341" s="97">
        <f t="shared" si="62"/>
        <v>0</v>
      </c>
      <c r="BC341" s="56" t="str">
        <f t="shared" si="63"/>
        <v/>
      </c>
      <c r="BD341" s="45">
        <f>IF(Q341&gt;'Costes máximos'!$D$22,'Costes máximos'!$D$22,Q341)</f>
        <v>0</v>
      </c>
      <c r="BE341" s="45">
        <f>IF(R341&gt;'Costes máximos'!$D$22,'Costes máximos'!$D$22,R341)</f>
        <v>0</v>
      </c>
      <c r="BF341" s="45">
        <f>IF(S341&gt;'Costes máximos'!$D$22,'Costes máximos'!$D$22,S341)</f>
        <v>0</v>
      </c>
      <c r="BG341" s="45">
        <f>IF(T341&gt;'Costes máximos'!$D$22,'Costes máximos'!$D$22,T341)</f>
        <v>0</v>
      </c>
      <c r="BH341" s="45">
        <f>IF(U341&gt;'Costes máximos'!$D$22,'Costes máximos'!$D$22,U341)</f>
        <v>0</v>
      </c>
    </row>
    <row r="342" spans="2:60" hidden="1" outlineLevel="1" x14ac:dyDescent="0.25">
      <c r="B342" s="63"/>
      <c r="C342" s="64"/>
      <c r="D342" s="64"/>
      <c r="E342" s="64"/>
      <c r="F342" s="95">
        <f>IFERROR(INDEX('1. Paquetes y Tareas'!$F$16:$F$84,MATCH(BC342,'1. Paquetes y Tareas'!$E$16:$E$84,0)),0)</f>
        <v>0</v>
      </c>
      <c r="G342" s="50"/>
      <c r="H342" s="96">
        <f>IF($C$48="Investigación industrial",IFERROR(INDEX('3. Gasto Total '!$G$25:$G$43,MATCH(G342,'3. Gasto Total '!$B$25:$B$43,0)),""),IFERROR(INDEX('3. Gasto Total '!$H$25:$H$43,MATCH(G342,'3. Gasto Total '!$B$25:$B$43,0)),))</f>
        <v>0</v>
      </c>
      <c r="I342" s="40"/>
      <c r="J342" s="40"/>
      <c r="K342" s="40"/>
      <c r="L342" s="40"/>
      <c r="M342" s="40"/>
      <c r="N342" s="40"/>
      <c r="O342" s="40"/>
      <c r="P342" s="95">
        <f t="shared" si="64"/>
        <v>0</v>
      </c>
      <c r="Q342" s="43"/>
      <c r="R342" s="43"/>
      <c r="S342" s="43"/>
      <c r="T342" s="44"/>
      <c r="U342" s="44"/>
      <c r="V342" s="97">
        <f t="shared" si="65"/>
        <v>0</v>
      </c>
      <c r="W342" s="97">
        <f t="shared" si="53"/>
        <v>0</v>
      </c>
      <c r="X342" s="97">
        <f t="shared" si="54"/>
        <v>0</v>
      </c>
      <c r="Y342" s="113"/>
      <c r="Z342" s="44"/>
      <c r="AA342" s="53"/>
      <c r="AB342" s="53"/>
      <c r="AC342" s="97">
        <f t="shared" si="55"/>
        <v>0</v>
      </c>
      <c r="AD342" s="113"/>
      <c r="AE342" s="46"/>
      <c r="AF342" s="46"/>
      <c r="AG342" s="46"/>
      <c r="AH342" s="97">
        <f t="shared" si="56"/>
        <v>0</v>
      </c>
      <c r="AI342" s="113"/>
      <c r="AJ342" s="46"/>
      <c r="AK342" s="54"/>
      <c r="AL342" s="53"/>
      <c r="AM342" s="97">
        <f t="shared" si="57"/>
        <v>0</v>
      </c>
      <c r="AN342" s="113"/>
      <c r="AO342" s="46"/>
      <c r="AP342" s="54"/>
      <c r="AQ342" s="53"/>
      <c r="AR342" s="97">
        <f t="shared" si="58"/>
        <v>0</v>
      </c>
      <c r="AS342" s="97">
        <f t="shared" si="59"/>
        <v>0</v>
      </c>
      <c r="AT342" s="97">
        <f t="shared" si="60"/>
        <v>0</v>
      </c>
      <c r="AU342" s="97">
        <f t="shared" si="61"/>
        <v>0</v>
      </c>
      <c r="AV342" s="113"/>
      <c r="AW342" s="46"/>
      <c r="AX342" s="46"/>
      <c r="AY342" s="97">
        <f t="shared" si="62"/>
        <v>0</v>
      </c>
      <c r="BC342" s="56" t="str">
        <f t="shared" si="63"/>
        <v/>
      </c>
      <c r="BD342" s="45">
        <f>IF(Q342&gt;'Costes máximos'!$D$22,'Costes máximos'!$D$22,Q342)</f>
        <v>0</v>
      </c>
      <c r="BE342" s="45">
        <f>IF(R342&gt;'Costes máximos'!$D$22,'Costes máximos'!$D$22,R342)</f>
        <v>0</v>
      </c>
      <c r="BF342" s="45">
        <f>IF(S342&gt;'Costes máximos'!$D$22,'Costes máximos'!$D$22,S342)</f>
        <v>0</v>
      </c>
      <c r="BG342" s="45">
        <f>IF(T342&gt;'Costes máximos'!$D$22,'Costes máximos'!$D$22,T342)</f>
        <v>0</v>
      </c>
      <c r="BH342" s="45">
        <f>IF(U342&gt;'Costes máximos'!$D$22,'Costes máximos'!$D$22,U342)</f>
        <v>0</v>
      </c>
    </row>
    <row r="343" spans="2:60" hidden="1" outlineLevel="1" x14ac:dyDescent="0.25">
      <c r="B343" s="63"/>
      <c r="C343" s="64"/>
      <c r="D343" s="64"/>
      <c r="E343" s="64"/>
      <c r="F343" s="95">
        <f>IFERROR(INDEX('1. Paquetes y Tareas'!$F$16:$F$84,MATCH(BC343,'1. Paquetes y Tareas'!$E$16:$E$84,0)),0)</f>
        <v>0</v>
      </c>
      <c r="G343" s="50"/>
      <c r="H343" s="96">
        <f>IF($C$48="Investigación industrial",IFERROR(INDEX('3. Gasto Total '!$G$25:$G$43,MATCH(G343,'3. Gasto Total '!$B$25:$B$43,0)),""),IFERROR(INDEX('3. Gasto Total '!$H$25:$H$43,MATCH(G343,'3. Gasto Total '!$B$25:$B$43,0)),))</f>
        <v>0</v>
      </c>
      <c r="I343" s="40"/>
      <c r="J343" s="40"/>
      <c r="K343" s="40"/>
      <c r="L343" s="40"/>
      <c r="M343" s="40"/>
      <c r="N343" s="40"/>
      <c r="O343" s="40"/>
      <c r="P343" s="95">
        <f t="shared" si="64"/>
        <v>0</v>
      </c>
      <c r="Q343" s="43"/>
      <c r="R343" s="43"/>
      <c r="S343" s="43"/>
      <c r="T343" s="44"/>
      <c r="U343" s="44"/>
      <c r="V343" s="97">
        <f t="shared" si="65"/>
        <v>0</v>
      </c>
      <c r="W343" s="97">
        <f t="shared" si="53"/>
        <v>0</v>
      </c>
      <c r="X343" s="97">
        <f t="shared" si="54"/>
        <v>0</v>
      </c>
      <c r="Y343" s="113"/>
      <c r="Z343" s="44"/>
      <c r="AA343" s="53"/>
      <c r="AB343" s="53"/>
      <c r="AC343" s="97">
        <f t="shared" si="55"/>
        <v>0</v>
      </c>
      <c r="AD343" s="113"/>
      <c r="AE343" s="46"/>
      <c r="AF343" s="46"/>
      <c r="AG343" s="46"/>
      <c r="AH343" s="97">
        <f t="shared" si="56"/>
        <v>0</v>
      </c>
      <c r="AI343" s="113"/>
      <c r="AJ343" s="46"/>
      <c r="AK343" s="54"/>
      <c r="AL343" s="53"/>
      <c r="AM343" s="97">
        <f t="shared" si="57"/>
        <v>0</v>
      </c>
      <c r="AN343" s="113"/>
      <c r="AO343" s="46"/>
      <c r="AP343" s="54"/>
      <c r="AQ343" s="53"/>
      <c r="AR343" s="97">
        <f t="shared" si="58"/>
        <v>0</v>
      </c>
      <c r="AS343" s="97">
        <f t="shared" si="59"/>
        <v>0</v>
      </c>
      <c r="AT343" s="97">
        <f t="shared" si="60"/>
        <v>0</v>
      </c>
      <c r="AU343" s="97">
        <f t="shared" si="61"/>
        <v>0</v>
      </c>
      <c r="AV343" s="113"/>
      <c r="AW343" s="46"/>
      <c r="AX343" s="46"/>
      <c r="AY343" s="97">
        <f t="shared" si="62"/>
        <v>0</v>
      </c>
      <c r="BC343" s="56" t="str">
        <f t="shared" si="63"/>
        <v/>
      </c>
      <c r="BD343" s="45">
        <f>IF(Q343&gt;'Costes máximos'!$D$22,'Costes máximos'!$D$22,Q343)</f>
        <v>0</v>
      </c>
      <c r="BE343" s="45">
        <f>IF(R343&gt;'Costes máximos'!$D$22,'Costes máximos'!$D$22,R343)</f>
        <v>0</v>
      </c>
      <c r="BF343" s="45">
        <f>IF(S343&gt;'Costes máximos'!$D$22,'Costes máximos'!$D$22,S343)</f>
        <v>0</v>
      </c>
      <c r="BG343" s="45">
        <f>IF(T343&gt;'Costes máximos'!$D$22,'Costes máximos'!$D$22,T343)</f>
        <v>0</v>
      </c>
      <c r="BH343" s="45">
        <f>IF(U343&gt;'Costes máximos'!$D$22,'Costes máximos'!$D$22,U343)</f>
        <v>0</v>
      </c>
    </row>
    <row r="344" spans="2:60" hidden="1" outlineLevel="1" x14ac:dyDescent="0.25">
      <c r="B344" s="63"/>
      <c r="C344" s="64"/>
      <c r="D344" s="64"/>
      <c r="E344" s="64"/>
      <c r="F344" s="95">
        <f>IFERROR(INDEX('1. Paquetes y Tareas'!$F$16:$F$84,MATCH(BC344,'1. Paquetes y Tareas'!$E$16:$E$84,0)),0)</f>
        <v>0</v>
      </c>
      <c r="G344" s="50"/>
      <c r="H344" s="96">
        <f>IF($C$48="Investigación industrial",IFERROR(INDEX('3. Gasto Total '!$G$25:$G$43,MATCH(G344,'3. Gasto Total '!$B$25:$B$43,0)),""),IFERROR(INDEX('3. Gasto Total '!$H$25:$H$43,MATCH(G344,'3. Gasto Total '!$B$25:$B$43,0)),))</f>
        <v>0</v>
      </c>
      <c r="I344" s="40"/>
      <c r="J344" s="40"/>
      <c r="K344" s="40"/>
      <c r="L344" s="40"/>
      <c r="M344" s="40"/>
      <c r="N344" s="40"/>
      <c r="O344" s="40"/>
      <c r="P344" s="95">
        <f t="shared" si="64"/>
        <v>0</v>
      </c>
      <c r="Q344" s="43"/>
      <c r="R344" s="43"/>
      <c r="S344" s="43"/>
      <c r="T344" s="44"/>
      <c r="U344" s="44"/>
      <c r="V344" s="97">
        <f t="shared" si="65"/>
        <v>0</v>
      </c>
      <c r="W344" s="97">
        <f t="shared" si="53"/>
        <v>0</v>
      </c>
      <c r="X344" s="97">
        <f t="shared" si="54"/>
        <v>0</v>
      </c>
      <c r="Y344" s="113"/>
      <c r="Z344" s="44"/>
      <c r="AA344" s="53"/>
      <c r="AB344" s="53"/>
      <c r="AC344" s="97">
        <f t="shared" si="55"/>
        <v>0</v>
      </c>
      <c r="AD344" s="113"/>
      <c r="AE344" s="46"/>
      <c r="AF344" s="46"/>
      <c r="AG344" s="46"/>
      <c r="AH344" s="97">
        <f t="shared" si="56"/>
        <v>0</v>
      </c>
      <c r="AI344" s="113"/>
      <c r="AJ344" s="46"/>
      <c r="AK344" s="54"/>
      <c r="AL344" s="53"/>
      <c r="AM344" s="97">
        <f t="shared" si="57"/>
        <v>0</v>
      </c>
      <c r="AN344" s="113"/>
      <c r="AO344" s="46"/>
      <c r="AP344" s="54"/>
      <c r="AQ344" s="53"/>
      <c r="AR344" s="97">
        <f t="shared" si="58"/>
        <v>0</v>
      </c>
      <c r="AS344" s="97">
        <f t="shared" si="59"/>
        <v>0</v>
      </c>
      <c r="AT344" s="97">
        <f t="shared" si="60"/>
        <v>0</v>
      </c>
      <c r="AU344" s="97">
        <f t="shared" si="61"/>
        <v>0</v>
      </c>
      <c r="AV344" s="113"/>
      <c r="AW344" s="46"/>
      <c r="AX344" s="46"/>
      <c r="AY344" s="97">
        <f t="shared" si="62"/>
        <v>0</v>
      </c>
      <c r="BC344" s="56" t="str">
        <f t="shared" si="63"/>
        <v/>
      </c>
      <c r="BD344" s="45">
        <f>IF(Q344&gt;'Costes máximos'!$D$22,'Costes máximos'!$D$22,Q344)</f>
        <v>0</v>
      </c>
      <c r="BE344" s="45">
        <f>IF(R344&gt;'Costes máximos'!$D$22,'Costes máximos'!$D$22,R344)</f>
        <v>0</v>
      </c>
      <c r="BF344" s="45">
        <f>IF(S344&gt;'Costes máximos'!$D$22,'Costes máximos'!$D$22,S344)</f>
        <v>0</v>
      </c>
      <c r="BG344" s="45">
        <f>IF(T344&gt;'Costes máximos'!$D$22,'Costes máximos'!$D$22,T344)</f>
        <v>0</v>
      </c>
      <c r="BH344" s="45">
        <f>IF(U344&gt;'Costes máximos'!$D$22,'Costes máximos'!$D$22,U344)</f>
        <v>0</v>
      </c>
    </row>
    <row r="345" spans="2:60" hidden="1" outlineLevel="1" x14ac:dyDescent="0.25">
      <c r="B345" s="63"/>
      <c r="C345" s="64"/>
      <c r="D345" s="64"/>
      <c r="E345" s="64"/>
      <c r="F345" s="95">
        <f>IFERROR(INDEX('1. Paquetes y Tareas'!$F$16:$F$84,MATCH(BC345,'1. Paquetes y Tareas'!$E$16:$E$84,0)),0)</f>
        <v>0</v>
      </c>
      <c r="G345" s="50"/>
      <c r="H345" s="96">
        <f>IF($C$48="Investigación industrial",IFERROR(INDEX('3. Gasto Total '!$G$25:$G$43,MATCH(G345,'3. Gasto Total '!$B$25:$B$43,0)),""),IFERROR(INDEX('3. Gasto Total '!$H$25:$H$43,MATCH(G345,'3. Gasto Total '!$B$25:$B$43,0)),))</f>
        <v>0</v>
      </c>
      <c r="I345" s="40"/>
      <c r="J345" s="40"/>
      <c r="K345" s="40"/>
      <c r="L345" s="40"/>
      <c r="M345" s="40"/>
      <c r="N345" s="40"/>
      <c r="O345" s="40"/>
      <c r="P345" s="95">
        <f t="shared" si="64"/>
        <v>0</v>
      </c>
      <c r="Q345" s="43"/>
      <c r="R345" s="43"/>
      <c r="S345" s="43"/>
      <c r="T345" s="44"/>
      <c r="U345" s="44"/>
      <c r="V345" s="97">
        <f t="shared" si="65"/>
        <v>0</v>
      </c>
      <c r="W345" s="97">
        <f t="shared" si="53"/>
        <v>0</v>
      </c>
      <c r="X345" s="97">
        <f t="shared" si="54"/>
        <v>0</v>
      </c>
      <c r="Y345" s="113"/>
      <c r="Z345" s="44"/>
      <c r="AA345" s="53"/>
      <c r="AB345" s="53"/>
      <c r="AC345" s="97">
        <f t="shared" si="55"/>
        <v>0</v>
      </c>
      <c r="AD345" s="113"/>
      <c r="AE345" s="46"/>
      <c r="AF345" s="46"/>
      <c r="AG345" s="46"/>
      <c r="AH345" s="97">
        <f t="shared" si="56"/>
        <v>0</v>
      </c>
      <c r="AI345" s="113"/>
      <c r="AJ345" s="46"/>
      <c r="AK345" s="54"/>
      <c r="AL345" s="53"/>
      <c r="AM345" s="97">
        <f t="shared" si="57"/>
        <v>0</v>
      </c>
      <c r="AN345" s="113"/>
      <c r="AO345" s="46"/>
      <c r="AP345" s="54"/>
      <c r="AQ345" s="53"/>
      <c r="AR345" s="97">
        <f t="shared" si="58"/>
        <v>0</v>
      </c>
      <c r="AS345" s="97">
        <f t="shared" si="59"/>
        <v>0</v>
      </c>
      <c r="AT345" s="97">
        <f t="shared" si="60"/>
        <v>0</v>
      </c>
      <c r="AU345" s="97">
        <f t="shared" si="61"/>
        <v>0</v>
      </c>
      <c r="AV345" s="113"/>
      <c r="AW345" s="46"/>
      <c r="AX345" s="46"/>
      <c r="AY345" s="97">
        <f t="shared" si="62"/>
        <v>0</v>
      </c>
      <c r="BC345" s="56" t="str">
        <f t="shared" si="63"/>
        <v/>
      </c>
      <c r="BD345" s="45">
        <f>IF(Q345&gt;'Costes máximos'!$D$22,'Costes máximos'!$D$22,Q345)</f>
        <v>0</v>
      </c>
      <c r="BE345" s="45">
        <f>IF(R345&gt;'Costes máximos'!$D$22,'Costes máximos'!$D$22,R345)</f>
        <v>0</v>
      </c>
      <c r="BF345" s="45">
        <f>IF(S345&gt;'Costes máximos'!$D$22,'Costes máximos'!$D$22,S345)</f>
        <v>0</v>
      </c>
      <c r="BG345" s="45">
        <f>IF(T345&gt;'Costes máximos'!$D$22,'Costes máximos'!$D$22,T345)</f>
        <v>0</v>
      </c>
      <c r="BH345" s="45">
        <f>IF(U345&gt;'Costes máximos'!$D$22,'Costes máximos'!$D$22,U345)</f>
        <v>0</v>
      </c>
    </row>
    <row r="346" spans="2:60" hidden="1" outlineLevel="1" x14ac:dyDescent="0.25">
      <c r="B346" s="63"/>
      <c r="C346" s="64"/>
      <c r="D346" s="64"/>
      <c r="E346" s="64"/>
      <c r="F346" s="95">
        <f>IFERROR(INDEX('1. Paquetes y Tareas'!$F$16:$F$84,MATCH(BC346,'1. Paquetes y Tareas'!$E$16:$E$84,0)),0)</f>
        <v>0</v>
      </c>
      <c r="G346" s="50"/>
      <c r="H346" s="96">
        <f>IF($C$48="Investigación industrial",IFERROR(INDEX('3. Gasto Total '!$G$25:$G$43,MATCH(G346,'3. Gasto Total '!$B$25:$B$43,0)),""),IFERROR(INDEX('3. Gasto Total '!$H$25:$H$43,MATCH(G346,'3. Gasto Total '!$B$25:$B$43,0)),))</f>
        <v>0</v>
      </c>
      <c r="I346" s="40"/>
      <c r="J346" s="40"/>
      <c r="K346" s="40"/>
      <c r="L346" s="40"/>
      <c r="M346" s="40"/>
      <c r="N346" s="40"/>
      <c r="O346" s="40"/>
      <c r="P346" s="95">
        <f t="shared" si="64"/>
        <v>0</v>
      </c>
      <c r="Q346" s="43"/>
      <c r="R346" s="43"/>
      <c r="S346" s="43"/>
      <c r="T346" s="44"/>
      <c r="U346" s="44"/>
      <c r="V346" s="97">
        <f t="shared" si="65"/>
        <v>0</v>
      </c>
      <c r="W346" s="97">
        <f t="shared" si="53"/>
        <v>0</v>
      </c>
      <c r="X346" s="97">
        <f t="shared" si="54"/>
        <v>0</v>
      </c>
      <c r="Y346" s="113"/>
      <c r="Z346" s="44"/>
      <c r="AA346" s="53"/>
      <c r="AB346" s="53"/>
      <c r="AC346" s="97">
        <f t="shared" si="55"/>
        <v>0</v>
      </c>
      <c r="AD346" s="113"/>
      <c r="AE346" s="46"/>
      <c r="AF346" s="46"/>
      <c r="AG346" s="46"/>
      <c r="AH346" s="97">
        <f t="shared" si="56"/>
        <v>0</v>
      </c>
      <c r="AI346" s="113"/>
      <c r="AJ346" s="46"/>
      <c r="AK346" s="54"/>
      <c r="AL346" s="53"/>
      <c r="AM346" s="97">
        <f t="shared" si="57"/>
        <v>0</v>
      </c>
      <c r="AN346" s="113"/>
      <c r="AO346" s="46"/>
      <c r="AP346" s="54"/>
      <c r="AQ346" s="53"/>
      <c r="AR346" s="97">
        <f t="shared" si="58"/>
        <v>0</v>
      </c>
      <c r="AS346" s="97">
        <f t="shared" si="59"/>
        <v>0</v>
      </c>
      <c r="AT346" s="97">
        <f t="shared" si="60"/>
        <v>0</v>
      </c>
      <c r="AU346" s="97">
        <f t="shared" si="61"/>
        <v>0</v>
      </c>
      <c r="AV346" s="113"/>
      <c r="AW346" s="46"/>
      <c r="AX346" s="46"/>
      <c r="AY346" s="97">
        <f t="shared" si="62"/>
        <v>0</v>
      </c>
      <c r="BC346" s="56" t="str">
        <f t="shared" si="63"/>
        <v/>
      </c>
      <c r="BD346" s="45">
        <f>IF(Q346&gt;'Costes máximos'!$D$22,'Costes máximos'!$D$22,Q346)</f>
        <v>0</v>
      </c>
      <c r="BE346" s="45">
        <f>IF(R346&gt;'Costes máximos'!$D$22,'Costes máximos'!$D$22,R346)</f>
        <v>0</v>
      </c>
      <c r="BF346" s="45">
        <f>IF(S346&gt;'Costes máximos'!$D$22,'Costes máximos'!$D$22,S346)</f>
        <v>0</v>
      </c>
      <c r="BG346" s="45">
        <f>IF(T346&gt;'Costes máximos'!$D$22,'Costes máximos'!$D$22,T346)</f>
        <v>0</v>
      </c>
      <c r="BH346" s="45">
        <f>IF(U346&gt;'Costes máximos'!$D$22,'Costes máximos'!$D$22,U346)</f>
        <v>0</v>
      </c>
    </row>
    <row r="347" spans="2:60" hidden="1" outlineLevel="1" x14ac:dyDescent="0.25">
      <c r="B347" s="63"/>
      <c r="C347" s="64"/>
      <c r="D347" s="64"/>
      <c r="E347" s="64"/>
      <c r="F347" s="95">
        <f>IFERROR(INDEX('1. Paquetes y Tareas'!$F$16:$F$84,MATCH(BC347,'1. Paquetes y Tareas'!$E$16:$E$84,0)),0)</f>
        <v>0</v>
      </c>
      <c r="G347" s="50"/>
      <c r="H347" s="96">
        <f>IF($C$48="Investigación industrial",IFERROR(INDEX('3. Gasto Total '!$G$25:$G$43,MATCH(G347,'3. Gasto Total '!$B$25:$B$43,0)),""),IFERROR(INDEX('3. Gasto Total '!$H$25:$H$43,MATCH(G347,'3. Gasto Total '!$B$25:$B$43,0)),))</f>
        <v>0</v>
      </c>
      <c r="I347" s="40"/>
      <c r="J347" s="40"/>
      <c r="K347" s="40"/>
      <c r="L347" s="40"/>
      <c r="M347" s="40"/>
      <c r="N347" s="40"/>
      <c r="O347" s="40"/>
      <c r="P347" s="95">
        <f t="shared" si="64"/>
        <v>0</v>
      </c>
      <c r="Q347" s="43"/>
      <c r="R347" s="43"/>
      <c r="S347" s="43"/>
      <c r="T347" s="44"/>
      <c r="U347" s="44"/>
      <c r="V347" s="97">
        <f t="shared" si="65"/>
        <v>0</v>
      </c>
      <c r="W347" s="97">
        <f t="shared" si="53"/>
        <v>0</v>
      </c>
      <c r="X347" s="97">
        <f t="shared" si="54"/>
        <v>0</v>
      </c>
      <c r="Y347" s="113"/>
      <c r="Z347" s="44"/>
      <c r="AA347" s="53"/>
      <c r="AB347" s="53"/>
      <c r="AC347" s="97">
        <f t="shared" si="55"/>
        <v>0</v>
      </c>
      <c r="AD347" s="113"/>
      <c r="AE347" s="46"/>
      <c r="AF347" s="46"/>
      <c r="AG347" s="46"/>
      <c r="AH347" s="97">
        <f t="shared" si="56"/>
        <v>0</v>
      </c>
      <c r="AI347" s="113"/>
      <c r="AJ347" s="46"/>
      <c r="AK347" s="54"/>
      <c r="AL347" s="53"/>
      <c r="AM347" s="97">
        <f t="shared" si="57"/>
        <v>0</v>
      </c>
      <c r="AN347" s="113"/>
      <c r="AO347" s="46"/>
      <c r="AP347" s="54"/>
      <c r="AQ347" s="53"/>
      <c r="AR347" s="97">
        <f t="shared" si="58"/>
        <v>0</v>
      </c>
      <c r="AS347" s="97">
        <f t="shared" si="59"/>
        <v>0</v>
      </c>
      <c r="AT347" s="97">
        <f t="shared" si="60"/>
        <v>0</v>
      </c>
      <c r="AU347" s="97">
        <f t="shared" si="61"/>
        <v>0</v>
      </c>
      <c r="AV347" s="113"/>
      <c r="AW347" s="46"/>
      <c r="AX347" s="46"/>
      <c r="AY347" s="97">
        <f t="shared" si="62"/>
        <v>0</v>
      </c>
      <c r="BC347" s="56" t="str">
        <f t="shared" si="63"/>
        <v/>
      </c>
      <c r="BD347" s="45">
        <f>IF(Q347&gt;'Costes máximos'!$D$22,'Costes máximos'!$D$22,Q347)</f>
        <v>0</v>
      </c>
      <c r="BE347" s="45">
        <f>IF(R347&gt;'Costes máximos'!$D$22,'Costes máximos'!$D$22,R347)</f>
        <v>0</v>
      </c>
      <c r="BF347" s="45">
        <f>IF(S347&gt;'Costes máximos'!$D$22,'Costes máximos'!$D$22,S347)</f>
        <v>0</v>
      </c>
      <c r="BG347" s="45">
        <f>IF(T347&gt;'Costes máximos'!$D$22,'Costes máximos'!$D$22,T347)</f>
        <v>0</v>
      </c>
      <c r="BH347" s="45">
        <f>IF(U347&gt;'Costes máximos'!$D$22,'Costes máximos'!$D$22,U347)</f>
        <v>0</v>
      </c>
    </row>
    <row r="348" spans="2:60" hidden="1" outlineLevel="1" x14ac:dyDescent="0.25">
      <c r="B348" s="63"/>
      <c r="C348" s="64"/>
      <c r="D348" s="64"/>
      <c r="E348" s="64"/>
      <c r="F348" s="95">
        <f>IFERROR(INDEX('1. Paquetes y Tareas'!$F$16:$F$84,MATCH(BC348,'1. Paquetes y Tareas'!$E$16:$E$84,0)),0)</f>
        <v>0</v>
      </c>
      <c r="G348" s="50"/>
      <c r="H348" s="96">
        <f>IF($C$48="Investigación industrial",IFERROR(INDEX('3. Gasto Total '!$G$25:$G$43,MATCH(G348,'3. Gasto Total '!$B$25:$B$43,0)),""),IFERROR(INDEX('3. Gasto Total '!$H$25:$H$43,MATCH(G348,'3. Gasto Total '!$B$25:$B$43,0)),))</f>
        <v>0</v>
      </c>
      <c r="I348" s="40"/>
      <c r="J348" s="40"/>
      <c r="K348" s="40"/>
      <c r="L348" s="40"/>
      <c r="M348" s="40"/>
      <c r="N348" s="40"/>
      <c r="O348" s="40"/>
      <c r="P348" s="95">
        <f t="shared" si="64"/>
        <v>0</v>
      </c>
      <c r="Q348" s="43"/>
      <c r="R348" s="43"/>
      <c r="S348" s="43"/>
      <c r="T348" s="44"/>
      <c r="U348" s="44"/>
      <c r="V348" s="97">
        <f t="shared" si="65"/>
        <v>0</v>
      </c>
      <c r="W348" s="97">
        <f t="shared" si="53"/>
        <v>0</v>
      </c>
      <c r="X348" s="97">
        <f t="shared" si="54"/>
        <v>0</v>
      </c>
      <c r="Y348" s="113"/>
      <c r="Z348" s="44"/>
      <c r="AA348" s="53"/>
      <c r="AB348" s="53"/>
      <c r="AC348" s="97">
        <f t="shared" si="55"/>
        <v>0</v>
      </c>
      <c r="AD348" s="113"/>
      <c r="AE348" s="46"/>
      <c r="AF348" s="46"/>
      <c r="AG348" s="46"/>
      <c r="AH348" s="97">
        <f t="shared" si="56"/>
        <v>0</v>
      </c>
      <c r="AI348" s="113"/>
      <c r="AJ348" s="46"/>
      <c r="AK348" s="54"/>
      <c r="AL348" s="53"/>
      <c r="AM348" s="97">
        <f t="shared" si="57"/>
        <v>0</v>
      </c>
      <c r="AN348" s="113"/>
      <c r="AO348" s="46"/>
      <c r="AP348" s="54"/>
      <c r="AQ348" s="53"/>
      <c r="AR348" s="97">
        <f t="shared" si="58"/>
        <v>0</v>
      </c>
      <c r="AS348" s="97">
        <f t="shared" si="59"/>
        <v>0</v>
      </c>
      <c r="AT348" s="97">
        <f t="shared" si="60"/>
        <v>0</v>
      </c>
      <c r="AU348" s="97">
        <f t="shared" si="61"/>
        <v>0</v>
      </c>
      <c r="AV348" s="113"/>
      <c r="AW348" s="46"/>
      <c r="AX348" s="46"/>
      <c r="AY348" s="97">
        <f t="shared" si="62"/>
        <v>0</v>
      </c>
      <c r="BC348" s="56" t="str">
        <f t="shared" si="63"/>
        <v/>
      </c>
      <c r="BD348" s="45">
        <f>IF(Q348&gt;'Costes máximos'!$D$22,'Costes máximos'!$D$22,Q348)</f>
        <v>0</v>
      </c>
      <c r="BE348" s="45">
        <f>IF(R348&gt;'Costes máximos'!$D$22,'Costes máximos'!$D$22,R348)</f>
        <v>0</v>
      </c>
      <c r="BF348" s="45">
        <f>IF(S348&gt;'Costes máximos'!$D$22,'Costes máximos'!$D$22,S348)</f>
        <v>0</v>
      </c>
      <c r="BG348" s="45">
        <f>IF(T348&gt;'Costes máximos'!$D$22,'Costes máximos'!$D$22,T348)</f>
        <v>0</v>
      </c>
      <c r="BH348" s="45">
        <f>IF(U348&gt;'Costes máximos'!$D$22,'Costes máximos'!$D$22,U348)</f>
        <v>0</v>
      </c>
    </row>
    <row r="349" spans="2:60" hidden="1" outlineLevel="1" x14ac:dyDescent="0.25">
      <c r="B349" s="63"/>
      <c r="C349" s="64"/>
      <c r="D349" s="64"/>
      <c r="E349" s="64"/>
      <c r="F349" s="95">
        <f>IFERROR(INDEX('1. Paquetes y Tareas'!$F$16:$F$84,MATCH(BC349,'1. Paquetes y Tareas'!$E$16:$E$84,0)),0)</f>
        <v>0</v>
      </c>
      <c r="G349" s="50"/>
      <c r="H349" s="96">
        <f>IF($C$48="Investigación industrial",IFERROR(INDEX('3. Gasto Total '!$G$25:$G$43,MATCH(G349,'3. Gasto Total '!$B$25:$B$43,0)),""),IFERROR(INDEX('3. Gasto Total '!$H$25:$H$43,MATCH(G349,'3. Gasto Total '!$B$25:$B$43,0)),))</f>
        <v>0</v>
      </c>
      <c r="I349" s="40"/>
      <c r="J349" s="40"/>
      <c r="K349" s="40"/>
      <c r="L349" s="40"/>
      <c r="M349" s="40"/>
      <c r="N349" s="40"/>
      <c r="O349" s="40"/>
      <c r="P349" s="95">
        <f t="shared" si="64"/>
        <v>0</v>
      </c>
      <c r="Q349" s="43"/>
      <c r="R349" s="43"/>
      <c r="S349" s="43"/>
      <c r="T349" s="44"/>
      <c r="U349" s="44"/>
      <c r="V349" s="97">
        <f t="shared" si="65"/>
        <v>0</v>
      </c>
      <c r="W349" s="97">
        <f t="shared" si="53"/>
        <v>0</v>
      </c>
      <c r="X349" s="97">
        <f t="shared" si="54"/>
        <v>0</v>
      </c>
      <c r="Y349" s="113"/>
      <c r="Z349" s="44"/>
      <c r="AA349" s="53"/>
      <c r="AB349" s="53"/>
      <c r="AC349" s="97">
        <f t="shared" si="55"/>
        <v>0</v>
      </c>
      <c r="AD349" s="113"/>
      <c r="AE349" s="46"/>
      <c r="AF349" s="46"/>
      <c r="AG349" s="46"/>
      <c r="AH349" s="97">
        <f t="shared" si="56"/>
        <v>0</v>
      </c>
      <c r="AI349" s="113"/>
      <c r="AJ349" s="46"/>
      <c r="AK349" s="54"/>
      <c r="AL349" s="53"/>
      <c r="AM349" s="97">
        <f t="shared" si="57"/>
        <v>0</v>
      </c>
      <c r="AN349" s="113"/>
      <c r="AO349" s="46"/>
      <c r="AP349" s="54"/>
      <c r="AQ349" s="53"/>
      <c r="AR349" s="97">
        <f t="shared" si="58"/>
        <v>0</v>
      </c>
      <c r="AS349" s="97">
        <f t="shared" si="59"/>
        <v>0</v>
      </c>
      <c r="AT349" s="97">
        <f t="shared" si="60"/>
        <v>0</v>
      </c>
      <c r="AU349" s="97">
        <f t="shared" si="61"/>
        <v>0</v>
      </c>
      <c r="AV349" s="113"/>
      <c r="AW349" s="46"/>
      <c r="AX349" s="46"/>
      <c r="AY349" s="97">
        <f t="shared" si="62"/>
        <v>0</v>
      </c>
      <c r="BC349" s="56" t="str">
        <f t="shared" si="63"/>
        <v/>
      </c>
      <c r="BD349" s="45">
        <f>IF(Q349&gt;'Costes máximos'!$D$22,'Costes máximos'!$D$22,Q349)</f>
        <v>0</v>
      </c>
      <c r="BE349" s="45">
        <f>IF(R349&gt;'Costes máximos'!$D$22,'Costes máximos'!$D$22,R349)</f>
        <v>0</v>
      </c>
      <c r="BF349" s="45">
        <f>IF(S349&gt;'Costes máximos'!$D$22,'Costes máximos'!$D$22,S349)</f>
        <v>0</v>
      </c>
      <c r="BG349" s="45">
        <f>IF(T349&gt;'Costes máximos'!$D$22,'Costes máximos'!$D$22,T349)</f>
        <v>0</v>
      </c>
      <c r="BH349" s="45">
        <f>IF(U349&gt;'Costes máximos'!$D$22,'Costes máximos'!$D$22,U349)</f>
        <v>0</v>
      </c>
    </row>
    <row r="350" spans="2:60" hidden="1" outlineLevel="1" x14ac:dyDescent="0.25">
      <c r="B350" s="63"/>
      <c r="C350" s="64"/>
      <c r="D350" s="64"/>
      <c r="E350" s="64"/>
      <c r="F350" s="95">
        <f>IFERROR(INDEX('1. Paquetes y Tareas'!$F$16:$F$84,MATCH(BC350,'1. Paquetes y Tareas'!$E$16:$E$84,0)),0)</f>
        <v>0</v>
      </c>
      <c r="G350" s="50"/>
      <c r="H350" s="96">
        <f>IF($C$48="Investigación industrial",IFERROR(INDEX('3. Gasto Total '!$G$25:$G$43,MATCH(G350,'3. Gasto Total '!$B$25:$B$43,0)),""),IFERROR(INDEX('3. Gasto Total '!$H$25:$H$43,MATCH(G350,'3. Gasto Total '!$B$25:$B$43,0)),))</f>
        <v>0</v>
      </c>
      <c r="I350" s="40"/>
      <c r="J350" s="40"/>
      <c r="K350" s="40"/>
      <c r="L350" s="40"/>
      <c r="M350" s="40"/>
      <c r="N350" s="40"/>
      <c r="O350" s="40"/>
      <c r="P350" s="95">
        <f t="shared" si="64"/>
        <v>0</v>
      </c>
      <c r="Q350" s="43"/>
      <c r="R350" s="43"/>
      <c r="S350" s="43"/>
      <c r="T350" s="44"/>
      <c r="U350" s="44"/>
      <c r="V350" s="97">
        <f t="shared" si="65"/>
        <v>0</v>
      </c>
      <c r="W350" s="97">
        <f t="shared" si="53"/>
        <v>0</v>
      </c>
      <c r="X350" s="97">
        <f t="shared" si="54"/>
        <v>0</v>
      </c>
      <c r="Y350" s="113"/>
      <c r="Z350" s="44"/>
      <c r="AA350" s="53"/>
      <c r="AB350" s="53"/>
      <c r="AC350" s="97">
        <f t="shared" si="55"/>
        <v>0</v>
      </c>
      <c r="AD350" s="113"/>
      <c r="AE350" s="46"/>
      <c r="AF350" s="46"/>
      <c r="AG350" s="46"/>
      <c r="AH350" s="97">
        <f t="shared" si="56"/>
        <v>0</v>
      </c>
      <c r="AI350" s="113"/>
      <c r="AJ350" s="46"/>
      <c r="AK350" s="54"/>
      <c r="AL350" s="53"/>
      <c r="AM350" s="97">
        <f t="shared" si="57"/>
        <v>0</v>
      </c>
      <c r="AN350" s="113"/>
      <c r="AO350" s="46"/>
      <c r="AP350" s="54"/>
      <c r="AQ350" s="53"/>
      <c r="AR350" s="97">
        <f t="shared" si="58"/>
        <v>0</v>
      </c>
      <c r="AS350" s="97">
        <f t="shared" si="59"/>
        <v>0</v>
      </c>
      <c r="AT350" s="97">
        <f t="shared" si="60"/>
        <v>0</v>
      </c>
      <c r="AU350" s="97">
        <f t="shared" si="61"/>
        <v>0</v>
      </c>
      <c r="AV350" s="113"/>
      <c r="AW350" s="46"/>
      <c r="AX350" s="46"/>
      <c r="AY350" s="97">
        <f t="shared" si="62"/>
        <v>0</v>
      </c>
      <c r="BC350" s="56" t="str">
        <f t="shared" si="63"/>
        <v/>
      </c>
      <c r="BD350" s="45">
        <f>IF(Q350&gt;'Costes máximos'!$D$22,'Costes máximos'!$D$22,Q350)</f>
        <v>0</v>
      </c>
      <c r="BE350" s="45">
        <f>IF(R350&gt;'Costes máximos'!$D$22,'Costes máximos'!$D$22,R350)</f>
        <v>0</v>
      </c>
      <c r="BF350" s="45">
        <f>IF(S350&gt;'Costes máximos'!$D$22,'Costes máximos'!$D$22,S350)</f>
        <v>0</v>
      </c>
      <c r="BG350" s="45">
        <f>IF(T350&gt;'Costes máximos'!$D$22,'Costes máximos'!$D$22,T350)</f>
        <v>0</v>
      </c>
      <c r="BH350" s="45">
        <f>IF(U350&gt;'Costes máximos'!$D$22,'Costes máximos'!$D$22,U350)</f>
        <v>0</v>
      </c>
    </row>
    <row r="351" spans="2:60" hidden="1" outlineLevel="1" x14ac:dyDescent="0.25">
      <c r="B351" s="63"/>
      <c r="C351" s="64"/>
      <c r="D351" s="64"/>
      <c r="E351" s="64"/>
      <c r="F351" s="95">
        <f>IFERROR(INDEX('1. Paquetes y Tareas'!$F$16:$F$84,MATCH(BC351,'1. Paquetes y Tareas'!$E$16:$E$84,0)),0)</f>
        <v>0</v>
      </c>
      <c r="G351" s="50"/>
      <c r="H351" s="96">
        <f>IF($C$48="Investigación industrial",IFERROR(INDEX('3. Gasto Total '!$G$25:$G$43,MATCH(G351,'3. Gasto Total '!$B$25:$B$43,0)),""),IFERROR(INDEX('3. Gasto Total '!$H$25:$H$43,MATCH(G351,'3. Gasto Total '!$B$25:$B$43,0)),))</f>
        <v>0</v>
      </c>
      <c r="I351" s="40"/>
      <c r="J351" s="40"/>
      <c r="K351" s="40"/>
      <c r="L351" s="40"/>
      <c r="M351" s="40"/>
      <c r="N351" s="40"/>
      <c r="O351" s="40"/>
      <c r="P351" s="95">
        <f t="shared" si="64"/>
        <v>0</v>
      </c>
      <c r="Q351" s="43"/>
      <c r="R351" s="43"/>
      <c r="S351" s="43"/>
      <c r="T351" s="44"/>
      <c r="U351" s="44"/>
      <c r="V351" s="97">
        <f t="shared" si="65"/>
        <v>0</v>
      </c>
      <c r="W351" s="97">
        <f t="shared" si="53"/>
        <v>0</v>
      </c>
      <c r="X351" s="97">
        <f t="shared" si="54"/>
        <v>0</v>
      </c>
      <c r="Y351" s="113"/>
      <c r="Z351" s="44"/>
      <c r="AA351" s="53"/>
      <c r="AB351" s="53"/>
      <c r="AC351" s="97">
        <f t="shared" si="55"/>
        <v>0</v>
      </c>
      <c r="AD351" s="113"/>
      <c r="AE351" s="46"/>
      <c r="AF351" s="46"/>
      <c r="AG351" s="46"/>
      <c r="AH351" s="97">
        <f t="shared" si="56"/>
        <v>0</v>
      </c>
      <c r="AI351" s="113"/>
      <c r="AJ351" s="46"/>
      <c r="AK351" s="54"/>
      <c r="AL351" s="53"/>
      <c r="AM351" s="97">
        <f t="shared" si="57"/>
        <v>0</v>
      </c>
      <c r="AN351" s="113"/>
      <c r="AO351" s="46"/>
      <c r="AP351" s="54"/>
      <c r="AQ351" s="53"/>
      <c r="AR351" s="97">
        <f t="shared" si="58"/>
        <v>0</v>
      </c>
      <c r="AS351" s="97">
        <f t="shared" si="59"/>
        <v>0</v>
      </c>
      <c r="AT351" s="97">
        <f t="shared" si="60"/>
        <v>0</v>
      </c>
      <c r="AU351" s="97">
        <f t="shared" si="61"/>
        <v>0</v>
      </c>
      <c r="AV351" s="113"/>
      <c r="AW351" s="46"/>
      <c r="AX351" s="46"/>
      <c r="AY351" s="97">
        <f t="shared" si="62"/>
        <v>0</v>
      </c>
      <c r="BC351" s="56" t="str">
        <f t="shared" si="63"/>
        <v/>
      </c>
      <c r="BD351" s="45">
        <f>IF(Q351&gt;'Costes máximos'!$D$22,'Costes máximos'!$D$22,Q351)</f>
        <v>0</v>
      </c>
      <c r="BE351" s="45">
        <f>IF(R351&gt;'Costes máximos'!$D$22,'Costes máximos'!$D$22,R351)</f>
        <v>0</v>
      </c>
      <c r="BF351" s="45">
        <f>IF(S351&gt;'Costes máximos'!$D$22,'Costes máximos'!$D$22,S351)</f>
        <v>0</v>
      </c>
      <c r="BG351" s="45">
        <f>IF(T351&gt;'Costes máximos'!$D$22,'Costes máximos'!$D$22,T351)</f>
        <v>0</v>
      </c>
      <c r="BH351" s="45">
        <f>IF(U351&gt;'Costes máximos'!$D$22,'Costes máximos'!$D$22,U351)</f>
        <v>0</v>
      </c>
    </row>
    <row r="352" spans="2:60" hidden="1" outlineLevel="1" x14ac:dyDescent="0.25">
      <c r="B352" s="63"/>
      <c r="C352" s="64"/>
      <c r="D352" s="64"/>
      <c r="E352" s="64"/>
      <c r="F352" s="95">
        <f>IFERROR(INDEX('1. Paquetes y Tareas'!$F$16:$F$84,MATCH(BC352,'1. Paquetes y Tareas'!$E$16:$E$84,0)),0)</f>
        <v>0</v>
      </c>
      <c r="G352" s="50"/>
      <c r="H352" s="96">
        <f>IF($C$48="Investigación industrial",IFERROR(INDEX('3. Gasto Total '!$G$25:$G$43,MATCH(G352,'3. Gasto Total '!$B$25:$B$43,0)),""),IFERROR(INDEX('3. Gasto Total '!$H$25:$H$43,MATCH(G352,'3. Gasto Total '!$B$25:$B$43,0)),))</f>
        <v>0</v>
      </c>
      <c r="I352" s="40"/>
      <c r="J352" s="40"/>
      <c r="K352" s="40"/>
      <c r="L352" s="40"/>
      <c r="M352" s="40"/>
      <c r="N352" s="40"/>
      <c r="O352" s="40"/>
      <c r="P352" s="95">
        <f t="shared" si="64"/>
        <v>0</v>
      </c>
      <c r="Q352" s="43"/>
      <c r="R352" s="43"/>
      <c r="S352" s="43"/>
      <c r="T352" s="44"/>
      <c r="U352" s="44"/>
      <c r="V352" s="97">
        <f t="shared" si="65"/>
        <v>0</v>
      </c>
      <c r="W352" s="97">
        <f t="shared" si="53"/>
        <v>0</v>
      </c>
      <c r="X352" s="97">
        <f t="shared" si="54"/>
        <v>0</v>
      </c>
      <c r="Y352" s="113"/>
      <c r="Z352" s="44"/>
      <c r="AA352" s="53"/>
      <c r="AB352" s="53"/>
      <c r="AC352" s="97">
        <f t="shared" si="55"/>
        <v>0</v>
      </c>
      <c r="AD352" s="113"/>
      <c r="AE352" s="46"/>
      <c r="AF352" s="46"/>
      <c r="AG352" s="46"/>
      <c r="AH352" s="97">
        <f t="shared" si="56"/>
        <v>0</v>
      </c>
      <c r="AI352" s="113"/>
      <c r="AJ352" s="46"/>
      <c r="AK352" s="54"/>
      <c r="AL352" s="53"/>
      <c r="AM352" s="97">
        <f t="shared" si="57"/>
        <v>0</v>
      </c>
      <c r="AN352" s="113"/>
      <c r="AO352" s="46"/>
      <c r="AP352" s="54"/>
      <c r="AQ352" s="53"/>
      <c r="AR352" s="97">
        <f t="shared" si="58"/>
        <v>0</v>
      </c>
      <c r="AS352" s="97">
        <f t="shared" si="59"/>
        <v>0</v>
      </c>
      <c r="AT352" s="97">
        <f t="shared" si="60"/>
        <v>0</v>
      </c>
      <c r="AU352" s="97">
        <f t="shared" si="61"/>
        <v>0</v>
      </c>
      <c r="AV352" s="113"/>
      <c r="AW352" s="46"/>
      <c r="AX352" s="46"/>
      <c r="AY352" s="97">
        <f t="shared" si="62"/>
        <v>0</v>
      </c>
      <c r="BC352" s="56" t="str">
        <f t="shared" si="63"/>
        <v/>
      </c>
      <c r="BD352" s="45">
        <f>IF(Q352&gt;'Costes máximos'!$D$22,'Costes máximos'!$D$22,Q352)</f>
        <v>0</v>
      </c>
      <c r="BE352" s="45">
        <f>IF(R352&gt;'Costes máximos'!$D$22,'Costes máximos'!$D$22,R352)</f>
        <v>0</v>
      </c>
      <c r="BF352" s="45">
        <f>IF(S352&gt;'Costes máximos'!$D$22,'Costes máximos'!$D$22,S352)</f>
        <v>0</v>
      </c>
      <c r="BG352" s="45">
        <f>IF(T352&gt;'Costes máximos'!$D$22,'Costes máximos'!$D$22,T352)</f>
        <v>0</v>
      </c>
      <c r="BH352" s="45">
        <f>IF(U352&gt;'Costes máximos'!$D$22,'Costes máximos'!$D$22,U352)</f>
        <v>0</v>
      </c>
    </row>
    <row r="353" spans="2:60" hidden="1" outlineLevel="1" x14ac:dyDescent="0.25">
      <c r="B353" s="63"/>
      <c r="C353" s="64"/>
      <c r="D353" s="64"/>
      <c r="E353" s="64"/>
      <c r="F353" s="95">
        <f>IFERROR(INDEX('1. Paquetes y Tareas'!$F$16:$F$84,MATCH(BC353,'1. Paquetes y Tareas'!$E$16:$E$84,0)),0)</f>
        <v>0</v>
      </c>
      <c r="G353" s="50"/>
      <c r="H353" s="96">
        <f>IF($C$48="Investigación industrial",IFERROR(INDEX('3. Gasto Total '!$G$25:$G$43,MATCH(G353,'3. Gasto Total '!$B$25:$B$43,0)),""),IFERROR(INDEX('3. Gasto Total '!$H$25:$H$43,MATCH(G353,'3. Gasto Total '!$B$25:$B$43,0)),))</f>
        <v>0</v>
      </c>
      <c r="I353" s="40"/>
      <c r="J353" s="40"/>
      <c r="K353" s="40"/>
      <c r="L353" s="40"/>
      <c r="M353" s="40"/>
      <c r="N353" s="40"/>
      <c r="O353" s="40"/>
      <c r="P353" s="95">
        <f t="shared" si="64"/>
        <v>0</v>
      </c>
      <c r="Q353" s="43"/>
      <c r="R353" s="43"/>
      <c r="S353" s="43"/>
      <c r="T353" s="44"/>
      <c r="U353" s="44"/>
      <c r="V353" s="97">
        <f t="shared" si="65"/>
        <v>0</v>
      </c>
      <c r="W353" s="97">
        <f t="shared" si="53"/>
        <v>0</v>
      </c>
      <c r="X353" s="97">
        <f t="shared" si="54"/>
        <v>0</v>
      </c>
      <c r="Y353" s="113"/>
      <c r="Z353" s="44"/>
      <c r="AA353" s="53"/>
      <c r="AB353" s="53"/>
      <c r="AC353" s="97">
        <f t="shared" si="55"/>
        <v>0</v>
      </c>
      <c r="AD353" s="113"/>
      <c r="AE353" s="46"/>
      <c r="AF353" s="46"/>
      <c r="AG353" s="46"/>
      <c r="AH353" s="97">
        <f t="shared" si="56"/>
        <v>0</v>
      </c>
      <c r="AI353" s="113"/>
      <c r="AJ353" s="46"/>
      <c r="AK353" s="54"/>
      <c r="AL353" s="53"/>
      <c r="AM353" s="97">
        <f t="shared" si="57"/>
        <v>0</v>
      </c>
      <c r="AN353" s="113"/>
      <c r="AO353" s="46"/>
      <c r="AP353" s="54"/>
      <c r="AQ353" s="53"/>
      <c r="AR353" s="97">
        <f t="shared" si="58"/>
        <v>0</v>
      </c>
      <c r="AS353" s="97">
        <f t="shared" si="59"/>
        <v>0</v>
      </c>
      <c r="AT353" s="97">
        <f t="shared" si="60"/>
        <v>0</v>
      </c>
      <c r="AU353" s="97">
        <f t="shared" si="61"/>
        <v>0</v>
      </c>
      <c r="AV353" s="113"/>
      <c r="AW353" s="46"/>
      <c r="AX353" s="46"/>
      <c r="AY353" s="97">
        <f t="shared" si="62"/>
        <v>0</v>
      </c>
      <c r="BC353" s="56" t="str">
        <f t="shared" si="63"/>
        <v/>
      </c>
      <c r="BD353" s="45">
        <f>IF(Q353&gt;'Costes máximos'!$D$22,'Costes máximos'!$D$22,Q353)</f>
        <v>0</v>
      </c>
      <c r="BE353" s="45">
        <f>IF(R353&gt;'Costes máximos'!$D$22,'Costes máximos'!$D$22,R353)</f>
        <v>0</v>
      </c>
      <c r="BF353" s="45">
        <f>IF(S353&gt;'Costes máximos'!$D$22,'Costes máximos'!$D$22,S353)</f>
        <v>0</v>
      </c>
      <c r="BG353" s="45">
        <f>IF(T353&gt;'Costes máximos'!$D$22,'Costes máximos'!$D$22,T353)</f>
        <v>0</v>
      </c>
      <c r="BH353" s="45">
        <f>IF(U353&gt;'Costes máximos'!$D$22,'Costes máximos'!$D$22,U353)</f>
        <v>0</v>
      </c>
    </row>
    <row r="354" spans="2:60" hidden="1" outlineLevel="1" x14ac:dyDescent="0.25">
      <c r="B354" s="63"/>
      <c r="C354" s="64"/>
      <c r="D354" s="64"/>
      <c r="E354" s="64"/>
      <c r="F354" s="95">
        <f>IFERROR(INDEX('1. Paquetes y Tareas'!$F$16:$F$84,MATCH(BC354,'1. Paquetes y Tareas'!$E$16:$E$84,0)),0)</f>
        <v>0</v>
      </c>
      <c r="G354" s="50"/>
      <c r="H354" s="96">
        <f>IF($C$48="Investigación industrial",IFERROR(INDEX('3. Gasto Total '!$G$25:$G$43,MATCH(G354,'3. Gasto Total '!$B$25:$B$43,0)),""),IFERROR(INDEX('3. Gasto Total '!$H$25:$H$43,MATCH(G354,'3. Gasto Total '!$B$25:$B$43,0)),))</f>
        <v>0</v>
      </c>
      <c r="I354" s="40"/>
      <c r="J354" s="40"/>
      <c r="K354" s="40"/>
      <c r="L354" s="40"/>
      <c r="M354" s="40"/>
      <c r="N354" s="40"/>
      <c r="O354" s="40"/>
      <c r="P354" s="95">
        <f t="shared" si="64"/>
        <v>0</v>
      </c>
      <c r="Q354" s="43"/>
      <c r="R354" s="43"/>
      <c r="S354" s="43"/>
      <c r="T354" s="44"/>
      <c r="U354" s="44"/>
      <c r="V354" s="97">
        <f t="shared" si="65"/>
        <v>0</v>
      </c>
      <c r="W354" s="97">
        <f t="shared" si="53"/>
        <v>0</v>
      </c>
      <c r="X354" s="97">
        <f t="shared" si="54"/>
        <v>0</v>
      </c>
      <c r="Y354" s="113"/>
      <c r="Z354" s="44"/>
      <c r="AA354" s="53"/>
      <c r="AB354" s="53"/>
      <c r="AC354" s="97">
        <f t="shared" si="55"/>
        <v>0</v>
      </c>
      <c r="AD354" s="113"/>
      <c r="AE354" s="46"/>
      <c r="AF354" s="46"/>
      <c r="AG354" s="46"/>
      <c r="AH354" s="97">
        <f t="shared" si="56"/>
        <v>0</v>
      </c>
      <c r="AI354" s="113"/>
      <c r="AJ354" s="46"/>
      <c r="AK354" s="54"/>
      <c r="AL354" s="53"/>
      <c r="AM354" s="97">
        <f t="shared" si="57"/>
        <v>0</v>
      </c>
      <c r="AN354" s="113"/>
      <c r="AO354" s="46"/>
      <c r="AP354" s="54"/>
      <c r="AQ354" s="53"/>
      <c r="AR354" s="97">
        <f t="shared" si="58"/>
        <v>0</v>
      </c>
      <c r="AS354" s="97">
        <f t="shared" si="59"/>
        <v>0</v>
      </c>
      <c r="AT354" s="97">
        <f t="shared" si="60"/>
        <v>0</v>
      </c>
      <c r="AU354" s="97">
        <f t="shared" si="61"/>
        <v>0</v>
      </c>
      <c r="AV354" s="113"/>
      <c r="AW354" s="46"/>
      <c r="AX354" s="46"/>
      <c r="AY354" s="97">
        <f t="shared" si="62"/>
        <v>0</v>
      </c>
      <c r="BC354" s="56" t="str">
        <f t="shared" si="63"/>
        <v/>
      </c>
      <c r="BD354" s="45">
        <f>IF(Q354&gt;'Costes máximos'!$D$22,'Costes máximos'!$D$22,Q354)</f>
        <v>0</v>
      </c>
      <c r="BE354" s="45">
        <f>IF(R354&gt;'Costes máximos'!$D$22,'Costes máximos'!$D$22,R354)</f>
        <v>0</v>
      </c>
      <c r="BF354" s="45">
        <f>IF(S354&gt;'Costes máximos'!$D$22,'Costes máximos'!$D$22,S354)</f>
        <v>0</v>
      </c>
      <c r="BG354" s="45">
        <f>IF(T354&gt;'Costes máximos'!$D$22,'Costes máximos'!$D$22,T354)</f>
        <v>0</v>
      </c>
      <c r="BH354" s="45">
        <f>IF(U354&gt;'Costes máximos'!$D$22,'Costes máximos'!$D$22,U354)</f>
        <v>0</v>
      </c>
    </row>
    <row r="355" spans="2:60" hidden="1" outlineLevel="1" x14ac:dyDescent="0.25">
      <c r="B355" s="63"/>
      <c r="C355" s="64"/>
      <c r="D355" s="64"/>
      <c r="E355" s="64"/>
      <c r="F355" s="95">
        <f>IFERROR(INDEX('1. Paquetes y Tareas'!$F$16:$F$84,MATCH(BC355,'1. Paquetes y Tareas'!$E$16:$E$84,0)),0)</f>
        <v>0</v>
      </c>
      <c r="G355" s="50"/>
      <c r="H355" s="96">
        <f>IF($C$48="Investigación industrial",IFERROR(INDEX('3. Gasto Total '!$G$25:$G$43,MATCH(G355,'3. Gasto Total '!$B$25:$B$43,0)),""),IFERROR(INDEX('3. Gasto Total '!$H$25:$H$43,MATCH(G355,'3. Gasto Total '!$B$25:$B$43,0)),))</f>
        <v>0</v>
      </c>
      <c r="I355" s="40"/>
      <c r="J355" s="40"/>
      <c r="K355" s="40"/>
      <c r="L355" s="40"/>
      <c r="M355" s="40"/>
      <c r="N355" s="40"/>
      <c r="O355" s="40"/>
      <c r="P355" s="95">
        <f t="shared" si="64"/>
        <v>0</v>
      </c>
      <c r="Q355" s="43"/>
      <c r="R355" s="43"/>
      <c r="S355" s="43"/>
      <c r="T355" s="44"/>
      <c r="U355" s="44"/>
      <c r="V355" s="97">
        <f t="shared" si="65"/>
        <v>0</v>
      </c>
      <c r="W355" s="97">
        <f t="shared" si="53"/>
        <v>0</v>
      </c>
      <c r="X355" s="97">
        <f t="shared" si="54"/>
        <v>0</v>
      </c>
      <c r="Y355" s="113"/>
      <c r="Z355" s="44"/>
      <c r="AA355" s="53"/>
      <c r="AB355" s="53"/>
      <c r="AC355" s="97">
        <f t="shared" si="55"/>
        <v>0</v>
      </c>
      <c r="AD355" s="113"/>
      <c r="AE355" s="46"/>
      <c r="AF355" s="46"/>
      <c r="AG355" s="46"/>
      <c r="AH355" s="97">
        <f t="shared" si="56"/>
        <v>0</v>
      </c>
      <c r="AI355" s="113"/>
      <c r="AJ355" s="46"/>
      <c r="AK355" s="54"/>
      <c r="AL355" s="53"/>
      <c r="AM355" s="97">
        <f t="shared" si="57"/>
        <v>0</v>
      </c>
      <c r="AN355" s="113"/>
      <c r="AO355" s="46"/>
      <c r="AP355" s="54"/>
      <c r="AQ355" s="53"/>
      <c r="AR355" s="97">
        <f t="shared" si="58"/>
        <v>0</v>
      </c>
      <c r="AS355" s="97">
        <f t="shared" si="59"/>
        <v>0</v>
      </c>
      <c r="AT355" s="97">
        <f t="shared" si="60"/>
        <v>0</v>
      </c>
      <c r="AU355" s="97">
        <f t="shared" si="61"/>
        <v>0</v>
      </c>
      <c r="AV355" s="113"/>
      <c r="AW355" s="46"/>
      <c r="AX355" s="46"/>
      <c r="AY355" s="97">
        <f t="shared" si="62"/>
        <v>0</v>
      </c>
      <c r="BC355" s="56" t="str">
        <f t="shared" si="63"/>
        <v/>
      </c>
      <c r="BD355" s="45">
        <f>IF(Q355&gt;'Costes máximos'!$D$22,'Costes máximos'!$D$22,Q355)</f>
        <v>0</v>
      </c>
      <c r="BE355" s="45">
        <f>IF(R355&gt;'Costes máximos'!$D$22,'Costes máximos'!$D$22,R355)</f>
        <v>0</v>
      </c>
      <c r="BF355" s="45">
        <f>IF(S355&gt;'Costes máximos'!$D$22,'Costes máximos'!$D$22,S355)</f>
        <v>0</v>
      </c>
      <c r="BG355" s="45">
        <f>IF(T355&gt;'Costes máximos'!$D$22,'Costes máximos'!$D$22,T355)</f>
        <v>0</v>
      </c>
      <c r="BH355" s="45">
        <f>IF(U355&gt;'Costes máximos'!$D$22,'Costes máximos'!$D$22,U355)</f>
        <v>0</v>
      </c>
    </row>
    <row r="356" spans="2:60" hidden="1" outlineLevel="1" x14ac:dyDescent="0.25">
      <c r="B356" s="63"/>
      <c r="C356" s="64"/>
      <c r="D356" s="64"/>
      <c r="E356" s="64"/>
      <c r="F356" s="95">
        <f>IFERROR(INDEX('1. Paquetes y Tareas'!$F$16:$F$84,MATCH(BC356,'1. Paquetes y Tareas'!$E$16:$E$84,0)),0)</f>
        <v>0</v>
      </c>
      <c r="G356" s="50"/>
      <c r="H356" s="96">
        <f>IF($C$48="Investigación industrial",IFERROR(INDEX('3. Gasto Total '!$G$25:$G$43,MATCH(G356,'3. Gasto Total '!$B$25:$B$43,0)),""),IFERROR(INDEX('3. Gasto Total '!$H$25:$H$43,MATCH(G356,'3. Gasto Total '!$B$25:$B$43,0)),))</f>
        <v>0</v>
      </c>
      <c r="I356" s="40"/>
      <c r="J356" s="40"/>
      <c r="K356" s="40"/>
      <c r="L356" s="40"/>
      <c r="M356" s="40"/>
      <c r="N356" s="40"/>
      <c r="O356" s="40"/>
      <c r="P356" s="95">
        <f t="shared" si="64"/>
        <v>0</v>
      </c>
      <c r="Q356" s="43"/>
      <c r="R356" s="43"/>
      <c r="S356" s="43"/>
      <c r="T356" s="44"/>
      <c r="U356" s="44"/>
      <c r="V356" s="97">
        <f t="shared" si="65"/>
        <v>0</v>
      </c>
      <c r="W356" s="97">
        <f t="shared" si="53"/>
        <v>0</v>
      </c>
      <c r="X356" s="97">
        <f t="shared" si="54"/>
        <v>0</v>
      </c>
      <c r="Y356" s="113"/>
      <c r="Z356" s="44"/>
      <c r="AA356" s="53"/>
      <c r="AB356" s="53"/>
      <c r="AC356" s="97">
        <f t="shared" si="55"/>
        <v>0</v>
      </c>
      <c r="AD356" s="113"/>
      <c r="AE356" s="46"/>
      <c r="AF356" s="46"/>
      <c r="AG356" s="46"/>
      <c r="AH356" s="97">
        <f t="shared" si="56"/>
        <v>0</v>
      </c>
      <c r="AI356" s="113"/>
      <c r="AJ356" s="46"/>
      <c r="AK356" s="54"/>
      <c r="AL356" s="53"/>
      <c r="AM356" s="97">
        <f t="shared" si="57"/>
        <v>0</v>
      </c>
      <c r="AN356" s="113"/>
      <c r="AO356" s="46"/>
      <c r="AP356" s="54"/>
      <c r="AQ356" s="53"/>
      <c r="AR356" s="97">
        <f t="shared" si="58"/>
        <v>0</v>
      </c>
      <c r="AS356" s="97">
        <f t="shared" si="59"/>
        <v>0</v>
      </c>
      <c r="AT356" s="97">
        <f t="shared" si="60"/>
        <v>0</v>
      </c>
      <c r="AU356" s="97">
        <f t="shared" si="61"/>
        <v>0</v>
      </c>
      <c r="AV356" s="113"/>
      <c r="AW356" s="46"/>
      <c r="AX356" s="46"/>
      <c r="AY356" s="97">
        <f t="shared" si="62"/>
        <v>0</v>
      </c>
      <c r="BC356" s="56" t="str">
        <f t="shared" si="63"/>
        <v/>
      </c>
      <c r="BD356" s="45">
        <f>IF(Q356&gt;'Costes máximos'!$D$22,'Costes máximos'!$D$22,Q356)</f>
        <v>0</v>
      </c>
      <c r="BE356" s="45">
        <f>IF(R356&gt;'Costes máximos'!$D$22,'Costes máximos'!$D$22,R356)</f>
        <v>0</v>
      </c>
      <c r="BF356" s="45">
        <f>IF(S356&gt;'Costes máximos'!$D$22,'Costes máximos'!$D$22,S356)</f>
        <v>0</v>
      </c>
      <c r="BG356" s="45">
        <f>IF(T356&gt;'Costes máximos'!$D$22,'Costes máximos'!$D$22,T356)</f>
        <v>0</v>
      </c>
      <c r="BH356" s="45">
        <f>IF(U356&gt;'Costes máximos'!$D$22,'Costes máximos'!$D$22,U356)</f>
        <v>0</v>
      </c>
    </row>
    <row r="357" spans="2:60" hidden="1" outlineLevel="1" x14ac:dyDescent="0.25">
      <c r="B357" s="63"/>
      <c r="C357" s="64"/>
      <c r="D357" s="64"/>
      <c r="E357" s="64"/>
      <c r="F357" s="95">
        <f>IFERROR(INDEX('1. Paquetes y Tareas'!$F$16:$F$84,MATCH(BC357,'1. Paquetes y Tareas'!$E$16:$E$84,0)),0)</f>
        <v>0</v>
      </c>
      <c r="G357" s="50"/>
      <c r="H357" s="96">
        <f>IF($C$48="Investigación industrial",IFERROR(INDEX('3. Gasto Total '!$G$25:$G$43,MATCH(G357,'3. Gasto Total '!$B$25:$B$43,0)),""),IFERROR(INDEX('3. Gasto Total '!$H$25:$H$43,MATCH(G357,'3. Gasto Total '!$B$25:$B$43,0)),))</f>
        <v>0</v>
      </c>
      <c r="I357" s="40"/>
      <c r="J357" s="40"/>
      <c r="K357" s="40"/>
      <c r="L357" s="40"/>
      <c r="M357" s="40"/>
      <c r="N357" s="40"/>
      <c r="O357" s="40"/>
      <c r="P357" s="95">
        <f t="shared" si="64"/>
        <v>0</v>
      </c>
      <c r="Q357" s="43"/>
      <c r="R357" s="43"/>
      <c r="S357" s="43"/>
      <c r="T357" s="44"/>
      <c r="U357" s="44"/>
      <c r="V357" s="97">
        <f t="shared" si="65"/>
        <v>0</v>
      </c>
      <c r="W357" s="97">
        <f t="shared" si="53"/>
        <v>0</v>
      </c>
      <c r="X357" s="97">
        <f t="shared" si="54"/>
        <v>0</v>
      </c>
      <c r="Y357" s="113"/>
      <c r="Z357" s="44"/>
      <c r="AA357" s="53"/>
      <c r="AB357" s="53"/>
      <c r="AC357" s="97">
        <f t="shared" si="55"/>
        <v>0</v>
      </c>
      <c r="AD357" s="113"/>
      <c r="AE357" s="46"/>
      <c r="AF357" s="46"/>
      <c r="AG357" s="46"/>
      <c r="AH357" s="97">
        <f t="shared" si="56"/>
        <v>0</v>
      </c>
      <c r="AI357" s="113"/>
      <c r="AJ357" s="46"/>
      <c r="AK357" s="54"/>
      <c r="AL357" s="53"/>
      <c r="AM357" s="97">
        <f t="shared" si="57"/>
        <v>0</v>
      </c>
      <c r="AN357" s="113"/>
      <c r="AO357" s="46"/>
      <c r="AP357" s="54"/>
      <c r="AQ357" s="53"/>
      <c r="AR357" s="97">
        <f t="shared" si="58"/>
        <v>0</v>
      </c>
      <c r="AS357" s="97">
        <f t="shared" si="59"/>
        <v>0</v>
      </c>
      <c r="AT357" s="97">
        <f t="shared" si="60"/>
        <v>0</v>
      </c>
      <c r="AU357" s="97">
        <f t="shared" si="61"/>
        <v>0</v>
      </c>
      <c r="AV357" s="113"/>
      <c r="AW357" s="46"/>
      <c r="AX357" s="46"/>
      <c r="AY357" s="97">
        <f t="shared" si="62"/>
        <v>0</v>
      </c>
      <c r="BC357" s="56" t="str">
        <f t="shared" si="63"/>
        <v/>
      </c>
      <c r="BD357" s="45">
        <f>IF(Q357&gt;'Costes máximos'!$D$22,'Costes máximos'!$D$22,Q357)</f>
        <v>0</v>
      </c>
      <c r="BE357" s="45">
        <f>IF(R357&gt;'Costes máximos'!$D$22,'Costes máximos'!$D$22,R357)</f>
        <v>0</v>
      </c>
      <c r="BF357" s="45">
        <f>IF(S357&gt;'Costes máximos'!$D$22,'Costes máximos'!$D$22,S357)</f>
        <v>0</v>
      </c>
      <c r="BG357" s="45">
        <f>IF(T357&gt;'Costes máximos'!$D$22,'Costes máximos'!$D$22,T357)</f>
        <v>0</v>
      </c>
      <c r="BH357" s="45">
        <f>IF(U357&gt;'Costes máximos'!$D$22,'Costes máximos'!$D$22,U357)</f>
        <v>0</v>
      </c>
    </row>
    <row r="358" spans="2:60" hidden="1" outlineLevel="1" x14ac:dyDescent="0.25">
      <c r="B358" s="63"/>
      <c r="C358" s="64"/>
      <c r="D358" s="64"/>
      <c r="E358" s="64"/>
      <c r="F358" s="95">
        <f>IFERROR(INDEX('1. Paquetes y Tareas'!$F$16:$F$84,MATCH(BC358,'1. Paquetes y Tareas'!$E$16:$E$84,0)),0)</f>
        <v>0</v>
      </c>
      <c r="G358" s="50"/>
      <c r="H358" s="96">
        <f>IF($C$48="Investigación industrial",IFERROR(INDEX('3. Gasto Total '!$G$25:$G$43,MATCH(G358,'3. Gasto Total '!$B$25:$B$43,0)),""),IFERROR(INDEX('3. Gasto Total '!$H$25:$H$43,MATCH(G358,'3. Gasto Total '!$B$25:$B$43,0)),))</f>
        <v>0</v>
      </c>
      <c r="I358" s="40"/>
      <c r="J358" s="40"/>
      <c r="K358" s="40"/>
      <c r="L358" s="40"/>
      <c r="M358" s="40"/>
      <c r="N358" s="40"/>
      <c r="O358" s="40"/>
      <c r="P358" s="95">
        <f t="shared" si="64"/>
        <v>0</v>
      </c>
      <c r="Q358" s="43"/>
      <c r="R358" s="43"/>
      <c r="S358" s="43"/>
      <c r="T358" s="44"/>
      <c r="U358" s="44"/>
      <c r="V358" s="97">
        <f t="shared" si="65"/>
        <v>0</v>
      </c>
      <c r="W358" s="97">
        <f t="shared" si="53"/>
        <v>0</v>
      </c>
      <c r="X358" s="97">
        <f t="shared" si="54"/>
        <v>0</v>
      </c>
      <c r="Y358" s="113"/>
      <c r="Z358" s="44"/>
      <c r="AA358" s="53"/>
      <c r="AB358" s="53"/>
      <c r="AC358" s="97">
        <f t="shared" si="55"/>
        <v>0</v>
      </c>
      <c r="AD358" s="113"/>
      <c r="AE358" s="46"/>
      <c r="AF358" s="46"/>
      <c r="AG358" s="46"/>
      <c r="AH358" s="97">
        <f t="shared" si="56"/>
        <v>0</v>
      </c>
      <c r="AI358" s="113"/>
      <c r="AJ358" s="46"/>
      <c r="AK358" s="54"/>
      <c r="AL358" s="53"/>
      <c r="AM358" s="97">
        <f t="shared" si="57"/>
        <v>0</v>
      </c>
      <c r="AN358" s="113"/>
      <c r="AO358" s="46"/>
      <c r="AP358" s="54"/>
      <c r="AQ358" s="53"/>
      <c r="AR358" s="97">
        <f t="shared" si="58"/>
        <v>0</v>
      </c>
      <c r="AS358" s="97">
        <f t="shared" si="59"/>
        <v>0</v>
      </c>
      <c r="AT358" s="97">
        <f t="shared" si="60"/>
        <v>0</v>
      </c>
      <c r="AU358" s="97">
        <f t="shared" si="61"/>
        <v>0</v>
      </c>
      <c r="AV358" s="113"/>
      <c r="AW358" s="46"/>
      <c r="AX358" s="46"/>
      <c r="AY358" s="97">
        <f t="shared" si="62"/>
        <v>0</v>
      </c>
      <c r="BC358" s="56" t="str">
        <f t="shared" si="63"/>
        <v/>
      </c>
      <c r="BD358" s="45">
        <f>IF(Q358&gt;'Costes máximos'!$D$22,'Costes máximos'!$D$22,Q358)</f>
        <v>0</v>
      </c>
      <c r="BE358" s="45">
        <f>IF(R358&gt;'Costes máximos'!$D$22,'Costes máximos'!$D$22,R358)</f>
        <v>0</v>
      </c>
      <c r="BF358" s="45">
        <f>IF(S358&gt;'Costes máximos'!$D$22,'Costes máximos'!$D$22,S358)</f>
        <v>0</v>
      </c>
      <c r="BG358" s="45">
        <f>IF(T358&gt;'Costes máximos'!$D$22,'Costes máximos'!$D$22,T358)</f>
        <v>0</v>
      </c>
      <c r="BH358" s="45">
        <f>IF(U358&gt;'Costes máximos'!$D$22,'Costes máximos'!$D$22,U358)</f>
        <v>0</v>
      </c>
    </row>
    <row r="359" spans="2:60" hidden="1" outlineLevel="1" x14ac:dyDescent="0.25">
      <c r="B359" s="63"/>
      <c r="C359" s="64"/>
      <c r="D359" s="64"/>
      <c r="E359" s="64"/>
      <c r="F359" s="95">
        <f>IFERROR(INDEX('1. Paquetes y Tareas'!$F$16:$F$84,MATCH(BC359,'1. Paquetes y Tareas'!$E$16:$E$84,0)),0)</f>
        <v>0</v>
      </c>
      <c r="G359" s="50"/>
      <c r="H359" s="96">
        <f>IF($C$48="Investigación industrial",IFERROR(INDEX('3. Gasto Total '!$G$25:$G$43,MATCH(G359,'3. Gasto Total '!$B$25:$B$43,0)),""),IFERROR(INDEX('3. Gasto Total '!$H$25:$H$43,MATCH(G359,'3. Gasto Total '!$B$25:$B$43,0)),))</f>
        <v>0</v>
      </c>
      <c r="I359" s="40"/>
      <c r="J359" s="40"/>
      <c r="K359" s="40"/>
      <c r="L359" s="40"/>
      <c r="M359" s="40"/>
      <c r="N359" s="40"/>
      <c r="O359" s="40"/>
      <c r="P359" s="95">
        <f t="shared" si="64"/>
        <v>0</v>
      </c>
      <c r="Q359" s="43"/>
      <c r="R359" s="43"/>
      <c r="S359" s="43"/>
      <c r="T359" s="44"/>
      <c r="U359" s="44"/>
      <c r="V359" s="97">
        <f t="shared" si="65"/>
        <v>0</v>
      </c>
      <c r="W359" s="97">
        <f t="shared" si="53"/>
        <v>0</v>
      </c>
      <c r="X359" s="97">
        <f t="shared" si="54"/>
        <v>0</v>
      </c>
      <c r="Y359" s="113"/>
      <c r="Z359" s="44"/>
      <c r="AA359" s="53"/>
      <c r="AB359" s="53"/>
      <c r="AC359" s="97">
        <f t="shared" si="55"/>
        <v>0</v>
      </c>
      <c r="AD359" s="113"/>
      <c r="AE359" s="46"/>
      <c r="AF359" s="46"/>
      <c r="AG359" s="46"/>
      <c r="AH359" s="97">
        <f t="shared" si="56"/>
        <v>0</v>
      </c>
      <c r="AI359" s="113"/>
      <c r="AJ359" s="46"/>
      <c r="AK359" s="54"/>
      <c r="AL359" s="53"/>
      <c r="AM359" s="97">
        <f t="shared" si="57"/>
        <v>0</v>
      </c>
      <c r="AN359" s="113"/>
      <c r="AO359" s="46"/>
      <c r="AP359" s="54"/>
      <c r="AQ359" s="53"/>
      <c r="AR359" s="97">
        <f t="shared" si="58"/>
        <v>0</v>
      </c>
      <c r="AS359" s="97">
        <f t="shared" si="59"/>
        <v>0</v>
      </c>
      <c r="AT359" s="97">
        <f t="shared" si="60"/>
        <v>0</v>
      </c>
      <c r="AU359" s="97">
        <f t="shared" si="61"/>
        <v>0</v>
      </c>
      <c r="AV359" s="113"/>
      <c r="AW359" s="46"/>
      <c r="AX359" s="46"/>
      <c r="AY359" s="97">
        <f t="shared" si="62"/>
        <v>0</v>
      </c>
      <c r="BC359" s="56" t="str">
        <f t="shared" si="63"/>
        <v/>
      </c>
      <c r="BD359" s="45">
        <f>IF(Q359&gt;'Costes máximos'!$D$22,'Costes máximos'!$D$22,Q359)</f>
        <v>0</v>
      </c>
      <c r="BE359" s="45">
        <f>IF(R359&gt;'Costes máximos'!$D$22,'Costes máximos'!$D$22,R359)</f>
        <v>0</v>
      </c>
      <c r="BF359" s="45">
        <f>IF(S359&gt;'Costes máximos'!$D$22,'Costes máximos'!$D$22,S359)</f>
        <v>0</v>
      </c>
      <c r="BG359" s="45">
        <f>IF(T359&gt;'Costes máximos'!$D$22,'Costes máximos'!$D$22,T359)</f>
        <v>0</v>
      </c>
      <c r="BH359" s="45">
        <f>IF(U359&gt;'Costes máximos'!$D$22,'Costes máximos'!$D$22,U359)</f>
        <v>0</v>
      </c>
    </row>
    <row r="360" spans="2:60" hidden="1" outlineLevel="1" x14ac:dyDescent="0.25">
      <c r="B360" s="63"/>
      <c r="C360" s="64"/>
      <c r="D360" s="64"/>
      <c r="E360" s="64"/>
      <c r="F360" s="95">
        <f>IFERROR(INDEX('1. Paquetes y Tareas'!$F$16:$F$84,MATCH(BC360,'1. Paquetes y Tareas'!$E$16:$E$84,0)),0)</f>
        <v>0</v>
      </c>
      <c r="G360" s="50"/>
      <c r="H360" s="96">
        <f>IF($C$48="Investigación industrial",IFERROR(INDEX('3. Gasto Total '!$G$25:$G$43,MATCH(G360,'3. Gasto Total '!$B$25:$B$43,0)),""),IFERROR(INDEX('3. Gasto Total '!$H$25:$H$43,MATCH(G360,'3. Gasto Total '!$B$25:$B$43,0)),))</f>
        <v>0</v>
      </c>
      <c r="I360" s="40"/>
      <c r="J360" s="40"/>
      <c r="K360" s="40"/>
      <c r="L360" s="40"/>
      <c r="M360" s="40"/>
      <c r="N360" s="40"/>
      <c r="O360" s="40"/>
      <c r="P360" s="95">
        <f t="shared" si="64"/>
        <v>0</v>
      </c>
      <c r="Q360" s="43"/>
      <c r="R360" s="43"/>
      <c r="S360" s="43"/>
      <c r="T360" s="44"/>
      <c r="U360" s="44"/>
      <c r="V360" s="97">
        <f t="shared" si="65"/>
        <v>0</v>
      </c>
      <c r="W360" s="97">
        <f t="shared" si="53"/>
        <v>0</v>
      </c>
      <c r="X360" s="97">
        <f t="shared" si="54"/>
        <v>0</v>
      </c>
      <c r="Y360" s="113"/>
      <c r="Z360" s="44"/>
      <c r="AA360" s="53"/>
      <c r="AB360" s="53"/>
      <c r="AC360" s="97">
        <f t="shared" si="55"/>
        <v>0</v>
      </c>
      <c r="AD360" s="113"/>
      <c r="AE360" s="46"/>
      <c r="AF360" s="46"/>
      <c r="AG360" s="46"/>
      <c r="AH360" s="97">
        <f t="shared" si="56"/>
        <v>0</v>
      </c>
      <c r="AI360" s="113"/>
      <c r="AJ360" s="46"/>
      <c r="AK360" s="54"/>
      <c r="AL360" s="53"/>
      <c r="AM360" s="97">
        <f t="shared" si="57"/>
        <v>0</v>
      </c>
      <c r="AN360" s="113"/>
      <c r="AO360" s="46"/>
      <c r="AP360" s="54"/>
      <c r="AQ360" s="53"/>
      <c r="AR360" s="97">
        <f t="shared" si="58"/>
        <v>0</v>
      </c>
      <c r="AS360" s="97">
        <f t="shared" si="59"/>
        <v>0</v>
      </c>
      <c r="AT360" s="97">
        <f t="shared" si="60"/>
        <v>0</v>
      </c>
      <c r="AU360" s="97">
        <f t="shared" si="61"/>
        <v>0</v>
      </c>
      <c r="AV360" s="113"/>
      <c r="AW360" s="46"/>
      <c r="AX360" s="46"/>
      <c r="AY360" s="97">
        <f t="shared" si="62"/>
        <v>0</v>
      </c>
      <c r="BC360" s="56" t="str">
        <f t="shared" si="63"/>
        <v/>
      </c>
      <c r="BD360" s="45">
        <f>IF(Q360&gt;'Costes máximos'!$D$22,'Costes máximos'!$D$22,Q360)</f>
        <v>0</v>
      </c>
      <c r="BE360" s="45">
        <f>IF(R360&gt;'Costes máximos'!$D$22,'Costes máximos'!$D$22,R360)</f>
        <v>0</v>
      </c>
      <c r="BF360" s="45">
        <f>IF(S360&gt;'Costes máximos'!$D$22,'Costes máximos'!$D$22,S360)</f>
        <v>0</v>
      </c>
      <c r="BG360" s="45">
        <f>IF(T360&gt;'Costes máximos'!$D$22,'Costes máximos'!$D$22,T360)</f>
        <v>0</v>
      </c>
      <c r="BH360" s="45">
        <f>IF(U360&gt;'Costes máximos'!$D$22,'Costes máximos'!$D$22,U360)</f>
        <v>0</v>
      </c>
    </row>
    <row r="361" spans="2:60" hidden="1" outlineLevel="1" x14ac:dyDescent="0.25">
      <c r="B361" s="63"/>
      <c r="C361" s="64"/>
      <c r="D361" s="64"/>
      <c r="E361" s="64"/>
      <c r="F361" s="95">
        <f>IFERROR(INDEX('1. Paquetes y Tareas'!$F$16:$F$84,MATCH(BC361,'1. Paquetes y Tareas'!$E$16:$E$84,0)),0)</f>
        <v>0</v>
      </c>
      <c r="G361" s="50"/>
      <c r="H361" s="96">
        <f>IF($C$48="Investigación industrial",IFERROR(INDEX('3. Gasto Total '!$G$25:$G$43,MATCH(G361,'3. Gasto Total '!$B$25:$B$43,0)),""),IFERROR(INDEX('3. Gasto Total '!$H$25:$H$43,MATCH(G361,'3. Gasto Total '!$B$25:$B$43,0)),))</f>
        <v>0</v>
      </c>
      <c r="I361" s="40"/>
      <c r="J361" s="40"/>
      <c r="K361" s="40"/>
      <c r="L361" s="40"/>
      <c r="M361" s="40"/>
      <c r="N361" s="40"/>
      <c r="O361" s="40"/>
      <c r="P361" s="95">
        <f t="shared" si="64"/>
        <v>0</v>
      </c>
      <c r="Q361" s="43"/>
      <c r="R361" s="43"/>
      <c r="S361" s="43"/>
      <c r="T361" s="44"/>
      <c r="U361" s="44"/>
      <c r="V361" s="97">
        <f t="shared" si="65"/>
        <v>0</v>
      </c>
      <c r="W361" s="97">
        <f t="shared" si="53"/>
        <v>0</v>
      </c>
      <c r="X361" s="97">
        <f t="shared" si="54"/>
        <v>0</v>
      </c>
      <c r="Y361" s="113"/>
      <c r="Z361" s="44"/>
      <c r="AA361" s="53"/>
      <c r="AB361" s="53"/>
      <c r="AC361" s="97">
        <f t="shared" si="55"/>
        <v>0</v>
      </c>
      <c r="AD361" s="113"/>
      <c r="AE361" s="46"/>
      <c r="AF361" s="46"/>
      <c r="AG361" s="46"/>
      <c r="AH361" s="97">
        <f t="shared" si="56"/>
        <v>0</v>
      </c>
      <c r="AI361" s="113"/>
      <c r="AJ361" s="46"/>
      <c r="AK361" s="54"/>
      <c r="AL361" s="53"/>
      <c r="AM361" s="97">
        <f t="shared" si="57"/>
        <v>0</v>
      </c>
      <c r="AN361" s="113"/>
      <c r="AO361" s="46"/>
      <c r="AP361" s="54"/>
      <c r="AQ361" s="53"/>
      <c r="AR361" s="97">
        <f t="shared" si="58"/>
        <v>0</v>
      </c>
      <c r="AS361" s="97">
        <f t="shared" si="59"/>
        <v>0</v>
      </c>
      <c r="AT361" s="97">
        <f t="shared" si="60"/>
        <v>0</v>
      </c>
      <c r="AU361" s="97">
        <f t="shared" si="61"/>
        <v>0</v>
      </c>
      <c r="AV361" s="113"/>
      <c r="AW361" s="46"/>
      <c r="AX361" s="46"/>
      <c r="AY361" s="97">
        <f t="shared" si="62"/>
        <v>0</v>
      </c>
      <c r="BC361" s="56" t="str">
        <f t="shared" si="63"/>
        <v/>
      </c>
      <c r="BD361" s="45">
        <f>IF(Q361&gt;'Costes máximos'!$D$22,'Costes máximos'!$D$22,Q361)</f>
        <v>0</v>
      </c>
      <c r="BE361" s="45">
        <f>IF(R361&gt;'Costes máximos'!$D$22,'Costes máximos'!$D$22,R361)</f>
        <v>0</v>
      </c>
      <c r="BF361" s="45">
        <f>IF(S361&gt;'Costes máximos'!$D$22,'Costes máximos'!$D$22,S361)</f>
        <v>0</v>
      </c>
      <c r="BG361" s="45">
        <f>IF(T361&gt;'Costes máximos'!$D$22,'Costes máximos'!$D$22,T361)</f>
        <v>0</v>
      </c>
      <c r="BH361" s="45">
        <f>IF(U361&gt;'Costes máximos'!$D$22,'Costes máximos'!$D$22,U361)</f>
        <v>0</v>
      </c>
    </row>
    <row r="362" spans="2:60" hidden="1" outlineLevel="1" x14ac:dyDescent="0.25">
      <c r="B362" s="63"/>
      <c r="C362" s="64"/>
      <c r="D362" s="64"/>
      <c r="E362" s="64"/>
      <c r="F362" s="95">
        <f>IFERROR(INDEX('1. Paquetes y Tareas'!$F$16:$F$84,MATCH(BC362,'1. Paquetes y Tareas'!$E$16:$E$84,0)),0)</f>
        <v>0</v>
      </c>
      <c r="G362" s="50"/>
      <c r="H362" s="96">
        <f>IF($C$48="Investigación industrial",IFERROR(INDEX('3. Gasto Total '!$G$25:$G$43,MATCH(G362,'3. Gasto Total '!$B$25:$B$43,0)),""),IFERROR(INDEX('3. Gasto Total '!$H$25:$H$43,MATCH(G362,'3. Gasto Total '!$B$25:$B$43,0)),))</f>
        <v>0</v>
      </c>
      <c r="I362" s="40"/>
      <c r="J362" s="40"/>
      <c r="K362" s="40"/>
      <c r="L362" s="40"/>
      <c r="M362" s="40"/>
      <c r="N362" s="40"/>
      <c r="O362" s="40"/>
      <c r="P362" s="95">
        <f t="shared" si="64"/>
        <v>0</v>
      </c>
      <c r="Q362" s="43"/>
      <c r="R362" s="43"/>
      <c r="S362" s="43"/>
      <c r="T362" s="44"/>
      <c r="U362" s="44"/>
      <c r="V362" s="97">
        <f t="shared" si="65"/>
        <v>0</v>
      </c>
      <c r="W362" s="97">
        <f t="shared" si="53"/>
        <v>0</v>
      </c>
      <c r="X362" s="97">
        <f t="shared" si="54"/>
        <v>0</v>
      </c>
      <c r="Y362" s="113"/>
      <c r="Z362" s="44"/>
      <c r="AA362" s="53"/>
      <c r="AB362" s="53"/>
      <c r="AC362" s="97">
        <f t="shared" si="55"/>
        <v>0</v>
      </c>
      <c r="AD362" s="113"/>
      <c r="AE362" s="46"/>
      <c r="AF362" s="46"/>
      <c r="AG362" s="46"/>
      <c r="AH362" s="97">
        <f t="shared" si="56"/>
        <v>0</v>
      </c>
      <c r="AI362" s="113"/>
      <c r="AJ362" s="46"/>
      <c r="AK362" s="54"/>
      <c r="AL362" s="53"/>
      <c r="AM362" s="97">
        <f t="shared" si="57"/>
        <v>0</v>
      </c>
      <c r="AN362" s="113"/>
      <c r="AO362" s="46"/>
      <c r="AP362" s="54"/>
      <c r="AQ362" s="53"/>
      <c r="AR362" s="97">
        <f t="shared" si="58"/>
        <v>0</v>
      </c>
      <c r="AS362" s="97">
        <f t="shared" si="59"/>
        <v>0</v>
      </c>
      <c r="AT362" s="97">
        <f t="shared" si="60"/>
        <v>0</v>
      </c>
      <c r="AU362" s="97">
        <f t="shared" si="61"/>
        <v>0</v>
      </c>
      <c r="AV362" s="113"/>
      <c r="AW362" s="46"/>
      <c r="AX362" s="46"/>
      <c r="AY362" s="97">
        <f t="shared" si="62"/>
        <v>0</v>
      </c>
      <c r="BC362" s="56" t="str">
        <f t="shared" si="63"/>
        <v/>
      </c>
      <c r="BD362" s="45">
        <f>IF(Q362&gt;'Costes máximos'!$D$22,'Costes máximos'!$D$22,Q362)</f>
        <v>0</v>
      </c>
      <c r="BE362" s="45">
        <f>IF(R362&gt;'Costes máximos'!$D$22,'Costes máximos'!$D$22,R362)</f>
        <v>0</v>
      </c>
      <c r="BF362" s="45">
        <f>IF(S362&gt;'Costes máximos'!$D$22,'Costes máximos'!$D$22,S362)</f>
        <v>0</v>
      </c>
      <c r="BG362" s="45">
        <f>IF(T362&gt;'Costes máximos'!$D$22,'Costes máximos'!$D$22,T362)</f>
        <v>0</v>
      </c>
      <c r="BH362" s="45">
        <f>IF(U362&gt;'Costes máximos'!$D$22,'Costes máximos'!$D$22,U362)</f>
        <v>0</v>
      </c>
    </row>
    <row r="363" spans="2:60" hidden="1" outlineLevel="1" x14ac:dyDescent="0.25">
      <c r="B363" s="63"/>
      <c r="C363" s="64"/>
      <c r="D363" s="64"/>
      <c r="E363" s="64"/>
      <c r="F363" s="95">
        <f>IFERROR(INDEX('1. Paquetes y Tareas'!$F$16:$F$84,MATCH(BC363,'1. Paquetes y Tareas'!$E$16:$E$84,0)),0)</f>
        <v>0</v>
      </c>
      <c r="G363" s="50"/>
      <c r="H363" s="96">
        <f>IF($C$48="Investigación industrial",IFERROR(INDEX('3. Gasto Total '!$G$25:$G$43,MATCH(G363,'3. Gasto Total '!$B$25:$B$43,0)),""),IFERROR(INDEX('3. Gasto Total '!$H$25:$H$43,MATCH(G363,'3. Gasto Total '!$B$25:$B$43,0)),))</f>
        <v>0</v>
      </c>
      <c r="I363" s="40"/>
      <c r="J363" s="40"/>
      <c r="K363" s="40"/>
      <c r="L363" s="40"/>
      <c r="M363" s="40"/>
      <c r="N363" s="40"/>
      <c r="O363" s="40"/>
      <c r="P363" s="95">
        <f t="shared" si="64"/>
        <v>0</v>
      </c>
      <c r="Q363" s="43"/>
      <c r="R363" s="43"/>
      <c r="S363" s="43"/>
      <c r="T363" s="44"/>
      <c r="U363" s="44"/>
      <c r="V363" s="97">
        <f t="shared" si="65"/>
        <v>0</v>
      </c>
      <c r="W363" s="97">
        <f t="shared" si="53"/>
        <v>0</v>
      </c>
      <c r="X363" s="97">
        <f t="shared" si="54"/>
        <v>0</v>
      </c>
      <c r="Y363" s="113"/>
      <c r="Z363" s="44"/>
      <c r="AA363" s="53"/>
      <c r="AB363" s="53"/>
      <c r="AC363" s="97">
        <f t="shared" si="55"/>
        <v>0</v>
      </c>
      <c r="AD363" s="113"/>
      <c r="AE363" s="46"/>
      <c r="AF363" s="46"/>
      <c r="AG363" s="46"/>
      <c r="AH363" s="97">
        <f t="shared" si="56"/>
        <v>0</v>
      </c>
      <c r="AI363" s="113"/>
      <c r="AJ363" s="46"/>
      <c r="AK363" s="54"/>
      <c r="AL363" s="53"/>
      <c r="AM363" s="97">
        <f t="shared" si="57"/>
        <v>0</v>
      </c>
      <c r="AN363" s="113"/>
      <c r="AO363" s="46"/>
      <c r="AP363" s="54"/>
      <c r="AQ363" s="53"/>
      <c r="AR363" s="97">
        <f t="shared" si="58"/>
        <v>0</v>
      </c>
      <c r="AS363" s="97">
        <f t="shared" si="59"/>
        <v>0</v>
      </c>
      <c r="AT363" s="97">
        <f t="shared" si="60"/>
        <v>0</v>
      </c>
      <c r="AU363" s="97">
        <f t="shared" si="61"/>
        <v>0</v>
      </c>
      <c r="AV363" s="113"/>
      <c r="AW363" s="46"/>
      <c r="AX363" s="46"/>
      <c r="AY363" s="97">
        <f t="shared" si="62"/>
        <v>0</v>
      </c>
      <c r="BC363" s="56" t="str">
        <f t="shared" si="63"/>
        <v/>
      </c>
      <c r="BD363" s="45">
        <f>IF(Q363&gt;'Costes máximos'!$D$22,'Costes máximos'!$D$22,Q363)</f>
        <v>0</v>
      </c>
      <c r="BE363" s="45">
        <f>IF(R363&gt;'Costes máximos'!$D$22,'Costes máximos'!$D$22,R363)</f>
        <v>0</v>
      </c>
      <c r="BF363" s="45">
        <f>IF(S363&gt;'Costes máximos'!$D$22,'Costes máximos'!$D$22,S363)</f>
        <v>0</v>
      </c>
      <c r="BG363" s="45">
        <f>IF(T363&gt;'Costes máximos'!$D$22,'Costes máximos'!$D$22,T363)</f>
        <v>0</v>
      </c>
      <c r="BH363" s="45">
        <f>IF(U363&gt;'Costes máximos'!$D$22,'Costes máximos'!$D$22,U363)</f>
        <v>0</v>
      </c>
    </row>
    <row r="364" spans="2:60" hidden="1" outlineLevel="1" x14ac:dyDescent="0.25">
      <c r="B364" s="63"/>
      <c r="C364" s="64"/>
      <c r="D364" s="64"/>
      <c r="E364" s="64"/>
      <c r="F364" s="95">
        <f>IFERROR(INDEX('1. Paquetes y Tareas'!$F$16:$F$84,MATCH(BC364,'1. Paquetes y Tareas'!$E$16:$E$84,0)),0)</f>
        <v>0</v>
      </c>
      <c r="G364" s="50"/>
      <c r="H364" s="96">
        <f>IF($C$48="Investigación industrial",IFERROR(INDEX('3. Gasto Total '!$G$25:$G$43,MATCH(G364,'3. Gasto Total '!$B$25:$B$43,0)),""),IFERROR(INDEX('3. Gasto Total '!$H$25:$H$43,MATCH(G364,'3. Gasto Total '!$B$25:$B$43,0)),))</f>
        <v>0</v>
      </c>
      <c r="I364" s="40"/>
      <c r="J364" s="40"/>
      <c r="K364" s="40"/>
      <c r="L364" s="40"/>
      <c r="M364" s="40"/>
      <c r="N364" s="40"/>
      <c r="O364" s="40"/>
      <c r="P364" s="95">
        <f t="shared" si="64"/>
        <v>0</v>
      </c>
      <c r="Q364" s="43"/>
      <c r="R364" s="43"/>
      <c r="S364" s="43"/>
      <c r="T364" s="44"/>
      <c r="U364" s="44"/>
      <c r="V364" s="97">
        <f t="shared" si="65"/>
        <v>0</v>
      </c>
      <c r="W364" s="97">
        <f t="shared" ref="W364:W427" si="66">IFERROR(SUMPRODUCT(K364:O364,BD364:BH364),0)</f>
        <v>0</v>
      </c>
      <c r="X364" s="97">
        <f t="shared" ref="X364:X427" si="67">IFERROR(W364*$H364,0)</f>
        <v>0</v>
      </c>
      <c r="Y364" s="113"/>
      <c r="Z364" s="44"/>
      <c r="AA364" s="53"/>
      <c r="AB364" s="53"/>
      <c r="AC364" s="97">
        <f t="shared" ref="AC364:AC427" si="68">IFERROR(AB364*$H364,0)</f>
        <v>0</v>
      </c>
      <c r="AD364" s="113"/>
      <c r="AE364" s="46"/>
      <c r="AF364" s="46"/>
      <c r="AG364" s="46"/>
      <c r="AH364" s="97">
        <f t="shared" ref="AH364:AH427" si="69">IFERROR(AG364*$H364,0)</f>
        <v>0</v>
      </c>
      <c r="AI364" s="113"/>
      <c r="AJ364" s="46"/>
      <c r="AK364" s="54"/>
      <c r="AL364" s="53"/>
      <c r="AM364" s="97">
        <f t="shared" ref="AM364:AM427" si="70">IFERROR(AL364*$H364,0)</f>
        <v>0</v>
      </c>
      <c r="AN364" s="113"/>
      <c r="AO364" s="46"/>
      <c r="AP364" s="54"/>
      <c r="AQ364" s="53"/>
      <c r="AR364" s="97">
        <f t="shared" ref="AR364:AR427" si="71">IFERROR(AQ364*$H364,0)</f>
        <v>0</v>
      </c>
      <c r="AS364" s="97">
        <f t="shared" ref="AS364:AS427" si="72">V364+AA364+AK364+AP364+AF364</f>
        <v>0</v>
      </c>
      <c r="AT364" s="97">
        <f t="shared" ref="AT364:AT427" si="73">W364+AB364+AL364+AQ364+AG364</f>
        <v>0</v>
      </c>
      <c r="AU364" s="97">
        <f t="shared" ref="AU364:AU427" si="74">IFERROR(AT364*H364,0)</f>
        <v>0</v>
      </c>
      <c r="AV364" s="113"/>
      <c r="AW364" s="46"/>
      <c r="AX364" s="46"/>
      <c r="AY364" s="97">
        <f t="shared" ref="AY364:AY427" si="75">IFERROR(AX364*$H364,0)</f>
        <v>0</v>
      </c>
      <c r="BC364" s="56" t="str">
        <f t="shared" ref="BC364:BC427" si="76">CONCATENATE(B364,C364,D364)</f>
        <v/>
      </c>
      <c r="BD364" s="45">
        <f>IF(Q364&gt;'Costes máximos'!$D$22,'Costes máximos'!$D$22,Q364)</f>
        <v>0</v>
      </c>
      <c r="BE364" s="45">
        <f>IF(R364&gt;'Costes máximos'!$D$22,'Costes máximos'!$D$22,R364)</f>
        <v>0</v>
      </c>
      <c r="BF364" s="45">
        <f>IF(S364&gt;'Costes máximos'!$D$22,'Costes máximos'!$D$22,S364)</f>
        <v>0</v>
      </c>
      <c r="BG364" s="45">
        <f>IF(T364&gt;'Costes máximos'!$D$22,'Costes máximos'!$D$22,T364)</f>
        <v>0</v>
      </c>
      <c r="BH364" s="45">
        <f>IF(U364&gt;'Costes máximos'!$D$22,'Costes máximos'!$D$22,U364)</f>
        <v>0</v>
      </c>
    </row>
    <row r="365" spans="2:60" hidden="1" outlineLevel="1" x14ac:dyDescent="0.25">
      <c r="B365" s="63"/>
      <c r="C365" s="64"/>
      <c r="D365" s="64"/>
      <c r="E365" s="64"/>
      <c r="F365" s="95">
        <f>IFERROR(INDEX('1. Paquetes y Tareas'!$F$16:$F$84,MATCH(BC365,'1. Paquetes y Tareas'!$E$16:$E$84,0)),0)</f>
        <v>0</v>
      </c>
      <c r="G365" s="50"/>
      <c r="H365" s="96">
        <f>IF($C$48="Investigación industrial",IFERROR(INDEX('3. Gasto Total '!$G$25:$G$43,MATCH(G365,'3. Gasto Total '!$B$25:$B$43,0)),""),IFERROR(INDEX('3. Gasto Total '!$H$25:$H$43,MATCH(G365,'3. Gasto Total '!$B$25:$B$43,0)),))</f>
        <v>0</v>
      </c>
      <c r="I365" s="40"/>
      <c r="J365" s="40"/>
      <c r="K365" s="40"/>
      <c r="L365" s="40"/>
      <c r="M365" s="40"/>
      <c r="N365" s="40"/>
      <c r="O365" s="40"/>
      <c r="P365" s="95">
        <f t="shared" ref="P365:P428" si="77">SUM(K365:O365)/8</f>
        <v>0</v>
      </c>
      <c r="Q365" s="43"/>
      <c r="R365" s="43"/>
      <c r="S365" s="43"/>
      <c r="T365" s="44"/>
      <c r="U365" s="44"/>
      <c r="V365" s="97">
        <f t="shared" ref="V365:V428" si="78">SUMPRODUCT(K365:O365,Q365:U365)</f>
        <v>0</v>
      </c>
      <c r="W365" s="97">
        <f t="shared" si="66"/>
        <v>0</v>
      </c>
      <c r="X365" s="97">
        <f t="shared" si="67"/>
        <v>0</v>
      </c>
      <c r="Y365" s="113"/>
      <c r="Z365" s="44"/>
      <c r="AA365" s="53"/>
      <c r="AB365" s="53"/>
      <c r="AC365" s="97">
        <f t="shared" si="68"/>
        <v>0</v>
      </c>
      <c r="AD365" s="113"/>
      <c r="AE365" s="46"/>
      <c r="AF365" s="46"/>
      <c r="AG365" s="46"/>
      <c r="AH365" s="97">
        <f t="shared" si="69"/>
        <v>0</v>
      </c>
      <c r="AI365" s="113"/>
      <c r="AJ365" s="46"/>
      <c r="AK365" s="54"/>
      <c r="AL365" s="53"/>
      <c r="AM365" s="97">
        <f t="shared" si="70"/>
        <v>0</v>
      </c>
      <c r="AN365" s="113"/>
      <c r="AO365" s="46"/>
      <c r="AP365" s="54"/>
      <c r="AQ365" s="53"/>
      <c r="AR365" s="97">
        <f t="shared" si="71"/>
        <v>0</v>
      </c>
      <c r="AS365" s="97">
        <f t="shared" si="72"/>
        <v>0</v>
      </c>
      <c r="AT365" s="97">
        <f t="shared" si="73"/>
        <v>0</v>
      </c>
      <c r="AU365" s="97">
        <f t="shared" si="74"/>
        <v>0</v>
      </c>
      <c r="AV365" s="113"/>
      <c r="AW365" s="46"/>
      <c r="AX365" s="46"/>
      <c r="AY365" s="97">
        <f t="shared" si="75"/>
        <v>0</v>
      </c>
      <c r="BC365" s="56" t="str">
        <f t="shared" si="76"/>
        <v/>
      </c>
      <c r="BD365" s="45">
        <f>IF(Q365&gt;'Costes máximos'!$D$22,'Costes máximos'!$D$22,Q365)</f>
        <v>0</v>
      </c>
      <c r="BE365" s="45">
        <f>IF(R365&gt;'Costes máximos'!$D$22,'Costes máximos'!$D$22,R365)</f>
        <v>0</v>
      </c>
      <c r="BF365" s="45">
        <f>IF(S365&gt;'Costes máximos'!$D$22,'Costes máximos'!$D$22,S365)</f>
        <v>0</v>
      </c>
      <c r="BG365" s="45">
        <f>IF(T365&gt;'Costes máximos'!$D$22,'Costes máximos'!$D$22,T365)</f>
        <v>0</v>
      </c>
      <c r="BH365" s="45">
        <f>IF(U365&gt;'Costes máximos'!$D$22,'Costes máximos'!$D$22,U365)</f>
        <v>0</v>
      </c>
    </row>
    <row r="366" spans="2:60" hidden="1" outlineLevel="1" x14ac:dyDescent="0.25">
      <c r="B366" s="63"/>
      <c r="C366" s="64"/>
      <c r="D366" s="64"/>
      <c r="E366" s="64"/>
      <c r="F366" s="95">
        <f>IFERROR(INDEX('1. Paquetes y Tareas'!$F$16:$F$84,MATCH(BC366,'1. Paquetes y Tareas'!$E$16:$E$84,0)),0)</f>
        <v>0</v>
      </c>
      <c r="G366" s="50"/>
      <c r="H366" s="96">
        <f>IF($C$48="Investigación industrial",IFERROR(INDEX('3. Gasto Total '!$G$25:$G$43,MATCH(G366,'3. Gasto Total '!$B$25:$B$43,0)),""),IFERROR(INDEX('3. Gasto Total '!$H$25:$H$43,MATCH(G366,'3. Gasto Total '!$B$25:$B$43,0)),))</f>
        <v>0</v>
      </c>
      <c r="I366" s="40"/>
      <c r="J366" s="40"/>
      <c r="K366" s="40"/>
      <c r="L366" s="40"/>
      <c r="M366" s="40"/>
      <c r="N366" s="40"/>
      <c r="O366" s="40"/>
      <c r="P366" s="95">
        <f t="shared" si="77"/>
        <v>0</v>
      </c>
      <c r="Q366" s="43"/>
      <c r="R366" s="43"/>
      <c r="S366" s="43"/>
      <c r="T366" s="44"/>
      <c r="U366" s="44"/>
      <c r="V366" s="97">
        <f t="shared" si="78"/>
        <v>0</v>
      </c>
      <c r="W366" s="97">
        <f t="shared" si="66"/>
        <v>0</v>
      </c>
      <c r="X366" s="97">
        <f t="shared" si="67"/>
        <v>0</v>
      </c>
      <c r="Y366" s="113"/>
      <c r="Z366" s="44"/>
      <c r="AA366" s="53"/>
      <c r="AB366" s="53"/>
      <c r="AC366" s="97">
        <f t="shared" si="68"/>
        <v>0</v>
      </c>
      <c r="AD366" s="113"/>
      <c r="AE366" s="46"/>
      <c r="AF366" s="46"/>
      <c r="AG366" s="46"/>
      <c r="AH366" s="97">
        <f t="shared" si="69"/>
        <v>0</v>
      </c>
      <c r="AI366" s="113"/>
      <c r="AJ366" s="46"/>
      <c r="AK366" s="54"/>
      <c r="AL366" s="53"/>
      <c r="AM366" s="97">
        <f t="shared" si="70"/>
        <v>0</v>
      </c>
      <c r="AN366" s="113"/>
      <c r="AO366" s="46"/>
      <c r="AP366" s="54"/>
      <c r="AQ366" s="53"/>
      <c r="AR366" s="97">
        <f t="shared" si="71"/>
        <v>0</v>
      </c>
      <c r="AS366" s="97">
        <f t="shared" si="72"/>
        <v>0</v>
      </c>
      <c r="AT366" s="97">
        <f t="shared" si="73"/>
        <v>0</v>
      </c>
      <c r="AU366" s="97">
        <f t="shared" si="74"/>
        <v>0</v>
      </c>
      <c r="AV366" s="113"/>
      <c r="AW366" s="46"/>
      <c r="AX366" s="46"/>
      <c r="AY366" s="97">
        <f t="shared" si="75"/>
        <v>0</v>
      </c>
      <c r="BC366" s="56" t="str">
        <f t="shared" si="76"/>
        <v/>
      </c>
      <c r="BD366" s="45">
        <f>IF(Q366&gt;'Costes máximos'!$D$22,'Costes máximos'!$D$22,Q366)</f>
        <v>0</v>
      </c>
      <c r="BE366" s="45">
        <f>IF(R366&gt;'Costes máximos'!$D$22,'Costes máximos'!$D$22,R366)</f>
        <v>0</v>
      </c>
      <c r="BF366" s="45">
        <f>IF(S366&gt;'Costes máximos'!$D$22,'Costes máximos'!$D$22,S366)</f>
        <v>0</v>
      </c>
      <c r="BG366" s="45">
        <f>IF(T366&gt;'Costes máximos'!$D$22,'Costes máximos'!$D$22,T366)</f>
        <v>0</v>
      </c>
      <c r="BH366" s="45">
        <f>IF(U366&gt;'Costes máximos'!$D$22,'Costes máximos'!$D$22,U366)</f>
        <v>0</v>
      </c>
    </row>
    <row r="367" spans="2:60" hidden="1" outlineLevel="1" x14ac:dyDescent="0.25">
      <c r="B367" s="63"/>
      <c r="C367" s="64"/>
      <c r="D367" s="64"/>
      <c r="E367" s="64"/>
      <c r="F367" s="95">
        <f>IFERROR(INDEX('1. Paquetes y Tareas'!$F$16:$F$84,MATCH(BC367,'1. Paquetes y Tareas'!$E$16:$E$84,0)),0)</f>
        <v>0</v>
      </c>
      <c r="G367" s="50"/>
      <c r="H367" s="96">
        <f>IF($C$48="Investigación industrial",IFERROR(INDEX('3. Gasto Total '!$G$25:$G$43,MATCH(G367,'3. Gasto Total '!$B$25:$B$43,0)),""),IFERROR(INDEX('3. Gasto Total '!$H$25:$H$43,MATCH(G367,'3. Gasto Total '!$B$25:$B$43,0)),))</f>
        <v>0</v>
      </c>
      <c r="I367" s="40"/>
      <c r="J367" s="40"/>
      <c r="K367" s="40"/>
      <c r="L367" s="40"/>
      <c r="M367" s="40"/>
      <c r="N367" s="40"/>
      <c r="O367" s="40"/>
      <c r="P367" s="95">
        <f t="shared" si="77"/>
        <v>0</v>
      </c>
      <c r="Q367" s="43"/>
      <c r="R367" s="43"/>
      <c r="S367" s="43"/>
      <c r="T367" s="44"/>
      <c r="U367" s="44"/>
      <c r="V367" s="97">
        <f t="shared" si="78"/>
        <v>0</v>
      </c>
      <c r="W367" s="97">
        <f t="shared" si="66"/>
        <v>0</v>
      </c>
      <c r="X367" s="97">
        <f t="shared" si="67"/>
        <v>0</v>
      </c>
      <c r="Y367" s="113"/>
      <c r="Z367" s="44"/>
      <c r="AA367" s="53"/>
      <c r="AB367" s="53"/>
      <c r="AC367" s="97">
        <f t="shared" si="68"/>
        <v>0</v>
      </c>
      <c r="AD367" s="113"/>
      <c r="AE367" s="46"/>
      <c r="AF367" s="46"/>
      <c r="AG367" s="46"/>
      <c r="AH367" s="97">
        <f t="shared" si="69"/>
        <v>0</v>
      </c>
      <c r="AI367" s="113"/>
      <c r="AJ367" s="46"/>
      <c r="AK367" s="54"/>
      <c r="AL367" s="53"/>
      <c r="AM367" s="97">
        <f t="shared" si="70"/>
        <v>0</v>
      </c>
      <c r="AN367" s="113"/>
      <c r="AO367" s="46"/>
      <c r="AP367" s="54"/>
      <c r="AQ367" s="53"/>
      <c r="AR367" s="97">
        <f t="shared" si="71"/>
        <v>0</v>
      </c>
      <c r="AS367" s="97">
        <f t="shared" si="72"/>
        <v>0</v>
      </c>
      <c r="AT367" s="97">
        <f t="shared" si="73"/>
        <v>0</v>
      </c>
      <c r="AU367" s="97">
        <f t="shared" si="74"/>
        <v>0</v>
      </c>
      <c r="AV367" s="113"/>
      <c r="AW367" s="46"/>
      <c r="AX367" s="46"/>
      <c r="AY367" s="97">
        <f t="shared" si="75"/>
        <v>0</v>
      </c>
      <c r="BC367" s="56" t="str">
        <f t="shared" si="76"/>
        <v/>
      </c>
      <c r="BD367" s="45">
        <f>IF(Q367&gt;'Costes máximos'!$D$22,'Costes máximos'!$D$22,Q367)</f>
        <v>0</v>
      </c>
      <c r="BE367" s="45">
        <f>IF(R367&gt;'Costes máximos'!$D$22,'Costes máximos'!$D$22,R367)</f>
        <v>0</v>
      </c>
      <c r="BF367" s="45">
        <f>IF(S367&gt;'Costes máximos'!$D$22,'Costes máximos'!$D$22,S367)</f>
        <v>0</v>
      </c>
      <c r="BG367" s="45">
        <f>IF(T367&gt;'Costes máximos'!$D$22,'Costes máximos'!$D$22,T367)</f>
        <v>0</v>
      </c>
      <c r="BH367" s="45">
        <f>IF(U367&gt;'Costes máximos'!$D$22,'Costes máximos'!$D$22,U367)</f>
        <v>0</v>
      </c>
    </row>
    <row r="368" spans="2:60" hidden="1" outlineLevel="1" x14ac:dyDescent="0.25">
      <c r="B368" s="63"/>
      <c r="C368" s="64"/>
      <c r="D368" s="64"/>
      <c r="E368" s="64"/>
      <c r="F368" s="95">
        <f>IFERROR(INDEX('1. Paquetes y Tareas'!$F$16:$F$84,MATCH(BC368,'1. Paquetes y Tareas'!$E$16:$E$84,0)),0)</f>
        <v>0</v>
      </c>
      <c r="G368" s="50"/>
      <c r="H368" s="96">
        <f>IF($C$48="Investigación industrial",IFERROR(INDEX('3. Gasto Total '!$G$25:$G$43,MATCH(G368,'3. Gasto Total '!$B$25:$B$43,0)),""),IFERROR(INDEX('3. Gasto Total '!$H$25:$H$43,MATCH(G368,'3. Gasto Total '!$B$25:$B$43,0)),))</f>
        <v>0</v>
      </c>
      <c r="I368" s="40"/>
      <c r="J368" s="40"/>
      <c r="K368" s="40"/>
      <c r="L368" s="40"/>
      <c r="M368" s="40"/>
      <c r="N368" s="40"/>
      <c r="O368" s="40"/>
      <c r="P368" s="95">
        <f t="shared" si="77"/>
        <v>0</v>
      </c>
      <c r="Q368" s="43"/>
      <c r="R368" s="43"/>
      <c r="S368" s="43"/>
      <c r="T368" s="44"/>
      <c r="U368" s="44"/>
      <c r="V368" s="97">
        <f t="shared" si="78"/>
        <v>0</v>
      </c>
      <c r="W368" s="97">
        <f t="shared" si="66"/>
        <v>0</v>
      </c>
      <c r="X368" s="97">
        <f t="shared" si="67"/>
        <v>0</v>
      </c>
      <c r="Y368" s="113"/>
      <c r="Z368" s="44"/>
      <c r="AA368" s="53"/>
      <c r="AB368" s="53"/>
      <c r="AC368" s="97">
        <f t="shared" si="68"/>
        <v>0</v>
      </c>
      <c r="AD368" s="113"/>
      <c r="AE368" s="46"/>
      <c r="AF368" s="46"/>
      <c r="AG368" s="46"/>
      <c r="AH368" s="97">
        <f t="shared" si="69"/>
        <v>0</v>
      </c>
      <c r="AI368" s="113"/>
      <c r="AJ368" s="46"/>
      <c r="AK368" s="54"/>
      <c r="AL368" s="53"/>
      <c r="AM368" s="97">
        <f t="shared" si="70"/>
        <v>0</v>
      </c>
      <c r="AN368" s="113"/>
      <c r="AO368" s="46"/>
      <c r="AP368" s="54"/>
      <c r="AQ368" s="53"/>
      <c r="AR368" s="97">
        <f t="shared" si="71"/>
        <v>0</v>
      </c>
      <c r="AS368" s="97">
        <f t="shared" si="72"/>
        <v>0</v>
      </c>
      <c r="AT368" s="97">
        <f t="shared" si="73"/>
        <v>0</v>
      </c>
      <c r="AU368" s="97">
        <f t="shared" si="74"/>
        <v>0</v>
      </c>
      <c r="AV368" s="113"/>
      <c r="AW368" s="46"/>
      <c r="AX368" s="46"/>
      <c r="AY368" s="97">
        <f t="shared" si="75"/>
        <v>0</v>
      </c>
      <c r="BC368" s="56" t="str">
        <f t="shared" si="76"/>
        <v/>
      </c>
      <c r="BD368" s="45">
        <f>IF(Q368&gt;'Costes máximos'!$D$22,'Costes máximos'!$D$22,Q368)</f>
        <v>0</v>
      </c>
      <c r="BE368" s="45">
        <f>IF(R368&gt;'Costes máximos'!$D$22,'Costes máximos'!$D$22,R368)</f>
        <v>0</v>
      </c>
      <c r="BF368" s="45">
        <f>IF(S368&gt;'Costes máximos'!$D$22,'Costes máximos'!$D$22,S368)</f>
        <v>0</v>
      </c>
      <c r="BG368" s="45">
        <f>IF(T368&gt;'Costes máximos'!$D$22,'Costes máximos'!$D$22,T368)</f>
        <v>0</v>
      </c>
      <c r="BH368" s="45">
        <f>IF(U368&gt;'Costes máximos'!$D$22,'Costes máximos'!$D$22,U368)</f>
        <v>0</v>
      </c>
    </row>
    <row r="369" spans="2:60" hidden="1" outlineLevel="1" x14ac:dyDescent="0.25">
      <c r="B369" s="63"/>
      <c r="C369" s="64"/>
      <c r="D369" s="64"/>
      <c r="E369" s="64"/>
      <c r="F369" s="95">
        <f>IFERROR(INDEX('1. Paquetes y Tareas'!$F$16:$F$84,MATCH(BC369,'1. Paquetes y Tareas'!$E$16:$E$84,0)),0)</f>
        <v>0</v>
      </c>
      <c r="G369" s="50"/>
      <c r="H369" s="96">
        <f>IF($C$48="Investigación industrial",IFERROR(INDEX('3. Gasto Total '!$G$25:$G$43,MATCH(G369,'3. Gasto Total '!$B$25:$B$43,0)),""),IFERROR(INDEX('3. Gasto Total '!$H$25:$H$43,MATCH(G369,'3. Gasto Total '!$B$25:$B$43,0)),))</f>
        <v>0</v>
      </c>
      <c r="I369" s="40"/>
      <c r="J369" s="40"/>
      <c r="K369" s="40"/>
      <c r="L369" s="40"/>
      <c r="M369" s="40"/>
      <c r="N369" s="40"/>
      <c r="O369" s="40"/>
      <c r="P369" s="95">
        <f t="shared" si="77"/>
        <v>0</v>
      </c>
      <c r="Q369" s="43"/>
      <c r="R369" s="43"/>
      <c r="S369" s="43"/>
      <c r="T369" s="44"/>
      <c r="U369" s="44"/>
      <c r="V369" s="97">
        <f t="shared" si="78"/>
        <v>0</v>
      </c>
      <c r="W369" s="97">
        <f t="shared" si="66"/>
        <v>0</v>
      </c>
      <c r="X369" s="97">
        <f t="shared" si="67"/>
        <v>0</v>
      </c>
      <c r="Y369" s="113"/>
      <c r="Z369" s="44"/>
      <c r="AA369" s="53"/>
      <c r="AB369" s="53"/>
      <c r="AC369" s="97">
        <f t="shared" si="68"/>
        <v>0</v>
      </c>
      <c r="AD369" s="113"/>
      <c r="AE369" s="46"/>
      <c r="AF369" s="46"/>
      <c r="AG369" s="46"/>
      <c r="AH369" s="97">
        <f t="shared" si="69"/>
        <v>0</v>
      </c>
      <c r="AI369" s="113"/>
      <c r="AJ369" s="46"/>
      <c r="AK369" s="54"/>
      <c r="AL369" s="53"/>
      <c r="AM369" s="97">
        <f t="shared" si="70"/>
        <v>0</v>
      </c>
      <c r="AN369" s="113"/>
      <c r="AO369" s="46"/>
      <c r="AP369" s="54"/>
      <c r="AQ369" s="53"/>
      <c r="AR369" s="97">
        <f t="shared" si="71"/>
        <v>0</v>
      </c>
      <c r="AS369" s="97">
        <f t="shared" si="72"/>
        <v>0</v>
      </c>
      <c r="AT369" s="97">
        <f t="shared" si="73"/>
        <v>0</v>
      </c>
      <c r="AU369" s="97">
        <f t="shared" si="74"/>
        <v>0</v>
      </c>
      <c r="AV369" s="113"/>
      <c r="AW369" s="46"/>
      <c r="AX369" s="46"/>
      <c r="AY369" s="97">
        <f t="shared" si="75"/>
        <v>0</v>
      </c>
      <c r="BC369" s="56" t="str">
        <f t="shared" si="76"/>
        <v/>
      </c>
      <c r="BD369" s="45">
        <f>IF(Q369&gt;'Costes máximos'!$D$22,'Costes máximos'!$D$22,Q369)</f>
        <v>0</v>
      </c>
      <c r="BE369" s="45">
        <f>IF(R369&gt;'Costes máximos'!$D$22,'Costes máximos'!$D$22,R369)</f>
        <v>0</v>
      </c>
      <c r="BF369" s="45">
        <f>IF(S369&gt;'Costes máximos'!$D$22,'Costes máximos'!$D$22,S369)</f>
        <v>0</v>
      </c>
      <c r="BG369" s="45">
        <f>IF(T369&gt;'Costes máximos'!$D$22,'Costes máximos'!$D$22,T369)</f>
        <v>0</v>
      </c>
      <c r="BH369" s="45">
        <f>IF(U369&gt;'Costes máximos'!$D$22,'Costes máximos'!$D$22,U369)</f>
        <v>0</v>
      </c>
    </row>
    <row r="370" spans="2:60" hidden="1" outlineLevel="1" x14ac:dyDescent="0.25">
      <c r="B370" s="63"/>
      <c r="C370" s="64"/>
      <c r="D370" s="64"/>
      <c r="E370" s="64"/>
      <c r="F370" s="95">
        <f>IFERROR(INDEX('1. Paquetes y Tareas'!$F$16:$F$84,MATCH(BC370,'1. Paquetes y Tareas'!$E$16:$E$84,0)),0)</f>
        <v>0</v>
      </c>
      <c r="G370" s="50"/>
      <c r="H370" s="96">
        <f>IF($C$48="Investigación industrial",IFERROR(INDEX('3. Gasto Total '!$G$25:$G$43,MATCH(G370,'3. Gasto Total '!$B$25:$B$43,0)),""),IFERROR(INDEX('3. Gasto Total '!$H$25:$H$43,MATCH(G370,'3. Gasto Total '!$B$25:$B$43,0)),))</f>
        <v>0</v>
      </c>
      <c r="I370" s="40"/>
      <c r="J370" s="40"/>
      <c r="K370" s="40"/>
      <c r="L370" s="40"/>
      <c r="M370" s="40"/>
      <c r="N370" s="40"/>
      <c r="O370" s="40"/>
      <c r="P370" s="95">
        <f t="shared" si="77"/>
        <v>0</v>
      </c>
      <c r="Q370" s="43"/>
      <c r="R370" s="43"/>
      <c r="S370" s="43"/>
      <c r="T370" s="44"/>
      <c r="U370" s="44"/>
      <c r="V370" s="97">
        <f t="shared" si="78"/>
        <v>0</v>
      </c>
      <c r="W370" s="97">
        <f t="shared" si="66"/>
        <v>0</v>
      </c>
      <c r="X370" s="97">
        <f t="shared" si="67"/>
        <v>0</v>
      </c>
      <c r="Y370" s="113"/>
      <c r="Z370" s="44"/>
      <c r="AA370" s="53"/>
      <c r="AB370" s="53"/>
      <c r="AC370" s="97">
        <f t="shared" si="68"/>
        <v>0</v>
      </c>
      <c r="AD370" s="113"/>
      <c r="AE370" s="46"/>
      <c r="AF370" s="46"/>
      <c r="AG370" s="46"/>
      <c r="AH370" s="97">
        <f t="shared" si="69"/>
        <v>0</v>
      </c>
      <c r="AI370" s="113"/>
      <c r="AJ370" s="46"/>
      <c r="AK370" s="54"/>
      <c r="AL370" s="53"/>
      <c r="AM370" s="97">
        <f t="shared" si="70"/>
        <v>0</v>
      </c>
      <c r="AN370" s="113"/>
      <c r="AO370" s="46"/>
      <c r="AP370" s="54"/>
      <c r="AQ370" s="53"/>
      <c r="AR370" s="97">
        <f t="shared" si="71"/>
        <v>0</v>
      </c>
      <c r="AS370" s="97">
        <f t="shared" si="72"/>
        <v>0</v>
      </c>
      <c r="AT370" s="97">
        <f t="shared" si="73"/>
        <v>0</v>
      </c>
      <c r="AU370" s="97">
        <f t="shared" si="74"/>
        <v>0</v>
      </c>
      <c r="AV370" s="113"/>
      <c r="AW370" s="46"/>
      <c r="AX370" s="46"/>
      <c r="AY370" s="97">
        <f t="shared" si="75"/>
        <v>0</v>
      </c>
      <c r="BC370" s="56" t="str">
        <f t="shared" si="76"/>
        <v/>
      </c>
      <c r="BD370" s="45">
        <f>IF(Q370&gt;'Costes máximos'!$D$22,'Costes máximos'!$D$22,Q370)</f>
        <v>0</v>
      </c>
      <c r="BE370" s="45">
        <f>IF(R370&gt;'Costes máximos'!$D$22,'Costes máximos'!$D$22,R370)</f>
        <v>0</v>
      </c>
      <c r="BF370" s="45">
        <f>IF(S370&gt;'Costes máximos'!$D$22,'Costes máximos'!$D$22,S370)</f>
        <v>0</v>
      </c>
      <c r="BG370" s="45">
        <f>IF(T370&gt;'Costes máximos'!$D$22,'Costes máximos'!$D$22,T370)</f>
        <v>0</v>
      </c>
      <c r="BH370" s="45">
        <f>IF(U370&gt;'Costes máximos'!$D$22,'Costes máximos'!$D$22,U370)</f>
        <v>0</v>
      </c>
    </row>
    <row r="371" spans="2:60" hidden="1" outlineLevel="1" x14ac:dyDescent="0.25">
      <c r="B371" s="63"/>
      <c r="C371" s="64"/>
      <c r="D371" s="64"/>
      <c r="E371" s="64"/>
      <c r="F371" s="95">
        <f>IFERROR(INDEX('1. Paquetes y Tareas'!$F$16:$F$84,MATCH(BC371,'1. Paquetes y Tareas'!$E$16:$E$84,0)),0)</f>
        <v>0</v>
      </c>
      <c r="G371" s="50"/>
      <c r="H371" s="96">
        <f>IF($C$48="Investigación industrial",IFERROR(INDEX('3. Gasto Total '!$G$25:$G$43,MATCH(G371,'3. Gasto Total '!$B$25:$B$43,0)),""),IFERROR(INDEX('3. Gasto Total '!$H$25:$H$43,MATCH(G371,'3. Gasto Total '!$B$25:$B$43,0)),))</f>
        <v>0</v>
      </c>
      <c r="I371" s="40"/>
      <c r="J371" s="40"/>
      <c r="K371" s="40"/>
      <c r="L371" s="40"/>
      <c r="M371" s="40"/>
      <c r="N371" s="40"/>
      <c r="O371" s="40"/>
      <c r="P371" s="95">
        <f t="shared" si="77"/>
        <v>0</v>
      </c>
      <c r="Q371" s="43"/>
      <c r="R371" s="43"/>
      <c r="S371" s="43"/>
      <c r="T371" s="44"/>
      <c r="U371" s="44"/>
      <c r="V371" s="97">
        <f t="shared" si="78"/>
        <v>0</v>
      </c>
      <c r="W371" s="97">
        <f t="shared" si="66"/>
        <v>0</v>
      </c>
      <c r="X371" s="97">
        <f t="shared" si="67"/>
        <v>0</v>
      </c>
      <c r="Y371" s="113"/>
      <c r="Z371" s="44"/>
      <c r="AA371" s="53"/>
      <c r="AB371" s="53"/>
      <c r="AC371" s="97">
        <f t="shared" si="68"/>
        <v>0</v>
      </c>
      <c r="AD371" s="113"/>
      <c r="AE371" s="46"/>
      <c r="AF371" s="46"/>
      <c r="AG371" s="46"/>
      <c r="AH371" s="97">
        <f t="shared" si="69"/>
        <v>0</v>
      </c>
      <c r="AI371" s="113"/>
      <c r="AJ371" s="46"/>
      <c r="AK371" s="54"/>
      <c r="AL371" s="53"/>
      <c r="AM371" s="97">
        <f t="shared" si="70"/>
        <v>0</v>
      </c>
      <c r="AN371" s="113"/>
      <c r="AO371" s="46"/>
      <c r="AP371" s="54"/>
      <c r="AQ371" s="53"/>
      <c r="AR371" s="97">
        <f t="shared" si="71"/>
        <v>0</v>
      </c>
      <c r="AS371" s="97">
        <f t="shared" si="72"/>
        <v>0</v>
      </c>
      <c r="AT371" s="97">
        <f t="shared" si="73"/>
        <v>0</v>
      </c>
      <c r="AU371" s="97">
        <f t="shared" si="74"/>
        <v>0</v>
      </c>
      <c r="AV371" s="113"/>
      <c r="AW371" s="46"/>
      <c r="AX371" s="46"/>
      <c r="AY371" s="97">
        <f t="shared" si="75"/>
        <v>0</v>
      </c>
      <c r="BC371" s="56" t="str">
        <f t="shared" si="76"/>
        <v/>
      </c>
      <c r="BD371" s="45">
        <f>IF(Q371&gt;'Costes máximos'!$D$22,'Costes máximos'!$D$22,Q371)</f>
        <v>0</v>
      </c>
      <c r="BE371" s="45">
        <f>IF(R371&gt;'Costes máximos'!$D$22,'Costes máximos'!$D$22,R371)</f>
        <v>0</v>
      </c>
      <c r="BF371" s="45">
        <f>IF(S371&gt;'Costes máximos'!$D$22,'Costes máximos'!$D$22,S371)</f>
        <v>0</v>
      </c>
      <c r="BG371" s="45">
        <f>IF(T371&gt;'Costes máximos'!$D$22,'Costes máximos'!$D$22,T371)</f>
        <v>0</v>
      </c>
      <c r="BH371" s="45">
        <f>IF(U371&gt;'Costes máximos'!$D$22,'Costes máximos'!$D$22,U371)</f>
        <v>0</v>
      </c>
    </row>
    <row r="372" spans="2:60" hidden="1" outlineLevel="1" x14ac:dyDescent="0.25">
      <c r="B372" s="63"/>
      <c r="C372" s="64"/>
      <c r="D372" s="64"/>
      <c r="E372" s="64"/>
      <c r="F372" s="95">
        <f>IFERROR(INDEX('1. Paquetes y Tareas'!$F$16:$F$84,MATCH(BC372,'1. Paquetes y Tareas'!$E$16:$E$84,0)),0)</f>
        <v>0</v>
      </c>
      <c r="G372" s="50"/>
      <c r="H372" s="96">
        <f>IF($C$48="Investigación industrial",IFERROR(INDEX('3. Gasto Total '!$G$25:$G$43,MATCH(G372,'3. Gasto Total '!$B$25:$B$43,0)),""),IFERROR(INDEX('3. Gasto Total '!$H$25:$H$43,MATCH(G372,'3. Gasto Total '!$B$25:$B$43,0)),))</f>
        <v>0</v>
      </c>
      <c r="I372" s="40"/>
      <c r="J372" s="40"/>
      <c r="K372" s="40"/>
      <c r="L372" s="40"/>
      <c r="M372" s="40"/>
      <c r="N372" s="40"/>
      <c r="O372" s="40"/>
      <c r="P372" s="95">
        <f t="shared" si="77"/>
        <v>0</v>
      </c>
      <c r="Q372" s="43"/>
      <c r="R372" s="43"/>
      <c r="S372" s="43"/>
      <c r="T372" s="44"/>
      <c r="U372" s="44"/>
      <c r="V372" s="97">
        <f t="shared" si="78"/>
        <v>0</v>
      </c>
      <c r="W372" s="97">
        <f t="shared" si="66"/>
        <v>0</v>
      </c>
      <c r="X372" s="97">
        <f t="shared" si="67"/>
        <v>0</v>
      </c>
      <c r="Y372" s="113"/>
      <c r="Z372" s="44"/>
      <c r="AA372" s="53"/>
      <c r="AB372" s="53"/>
      <c r="AC372" s="97">
        <f t="shared" si="68"/>
        <v>0</v>
      </c>
      <c r="AD372" s="113"/>
      <c r="AE372" s="46"/>
      <c r="AF372" s="46"/>
      <c r="AG372" s="46"/>
      <c r="AH372" s="97">
        <f t="shared" si="69"/>
        <v>0</v>
      </c>
      <c r="AI372" s="113"/>
      <c r="AJ372" s="46"/>
      <c r="AK372" s="54"/>
      <c r="AL372" s="53"/>
      <c r="AM372" s="97">
        <f t="shared" si="70"/>
        <v>0</v>
      </c>
      <c r="AN372" s="113"/>
      <c r="AO372" s="46"/>
      <c r="AP372" s="54"/>
      <c r="AQ372" s="53"/>
      <c r="AR372" s="97">
        <f t="shared" si="71"/>
        <v>0</v>
      </c>
      <c r="AS372" s="97">
        <f t="shared" si="72"/>
        <v>0</v>
      </c>
      <c r="AT372" s="97">
        <f t="shared" si="73"/>
        <v>0</v>
      </c>
      <c r="AU372" s="97">
        <f t="shared" si="74"/>
        <v>0</v>
      </c>
      <c r="AV372" s="113"/>
      <c r="AW372" s="46"/>
      <c r="AX372" s="46"/>
      <c r="AY372" s="97">
        <f t="shared" si="75"/>
        <v>0</v>
      </c>
      <c r="BC372" s="56" t="str">
        <f t="shared" si="76"/>
        <v/>
      </c>
      <c r="BD372" s="45">
        <f>IF(Q372&gt;'Costes máximos'!$D$22,'Costes máximos'!$D$22,Q372)</f>
        <v>0</v>
      </c>
      <c r="BE372" s="45">
        <f>IF(R372&gt;'Costes máximos'!$D$22,'Costes máximos'!$D$22,R372)</f>
        <v>0</v>
      </c>
      <c r="BF372" s="45">
        <f>IF(S372&gt;'Costes máximos'!$D$22,'Costes máximos'!$D$22,S372)</f>
        <v>0</v>
      </c>
      <c r="BG372" s="45">
        <f>IF(T372&gt;'Costes máximos'!$D$22,'Costes máximos'!$D$22,T372)</f>
        <v>0</v>
      </c>
      <c r="BH372" s="45">
        <f>IF(U372&gt;'Costes máximos'!$D$22,'Costes máximos'!$D$22,U372)</f>
        <v>0</v>
      </c>
    </row>
    <row r="373" spans="2:60" hidden="1" outlineLevel="1" x14ac:dyDescent="0.25">
      <c r="B373" s="63"/>
      <c r="C373" s="64"/>
      <c r="D373" s="64"/>
      <c r="E373" s="64"/>
      <c r="F373" s="95">
        <f>IFERROR(INDEX('1. Paquetes y Tareas'!$F$16:$F$84,MATCH(BC373,'1. Paquetes y Tareas'!$E$16:$E$84,0)),0)</f>
        <v>0</v>
      </c>
      <c r="G373" s="50"/>
      <c r="H373" s="96">
        <f>IF($C$48="Investigación industrial",IFERROR(INDEX('3. Gasto Total '!$G$25:$G$43,MATCH(G373,'3. Gasto Total '!$B$25:$B$43,0)),""),IFERROR(INDEX('3. Gasto Total '!$H$25:$H$43,MATCH(G373,'3. Gasto Total '!$B$25:$B$43,0)),))</f>
        <v>0</v>
      </c>
      <c r="I373" s="40"/>
      <c r="J373" s="40"/>
      <c r="K373" s="40"/>
      <c r="L373" s="40"/>
      <c r="M373" s="40"/>
      <c r="N373" s="40"/>
      <c r="O373" s="40"/>
      <c r="P373" s="95">
        <f t="shared" si="77"/>
        <v>0</v>
      </c>
      <c r="Q373" s="43"/>
      <c r="R373" s="43"/>
      <c r="S373" s="43"/>
      <c r="T373" s="44"/>
      <c r="U373" s="44"/>
      <c r="V373" s="97">
        <f t="shared" si="78"/>
        <v>0</v>
      </c>
      <c r="W373" s="97">
        <f t="shared" si="66"/>
        <v>0</v>
      </c>
      <c r="X373" s="97">
        <f t="shared" si="67"/>
        <v>0</v>
      </c>
      <c r="Y373" s="113"/>
      <c r="Z373" s="44"/>
      <c r="AA373" s="53"/>
      <c r="AB373" s="53"/>
      <c r="AC373" s="97">
        <f t="shared" si="68"/>
        <v>0</v>
      </c>
      <c r="AD373" s="113"/>
      <c r="AE373" s="46"/>
      <c r="AF373" s="46"/>
      <c r="AG373" s="46"/>
      <c r="AH373" s="97">
        <f t="shared" si="69"/>
        <v>0</v>
      </c>
      <c r="AI373" s="113"/>
      <c r="AJ373" s="46"/>
      <c r="AK373" s="54"/>
      <c r="AL373" s="53"/>
      <c r="AM373" s="97">
        <f t="shared" si="70"/>
        <v>0</v>
      </c>
      <c r="AN373" s="113"/>
      <c r="AO373" s="46"/>
      <c r="AP373" s="54"/>
      <c r="AQ373" s="53"/>
      <c r="AR373" s="97">
        <f t="shared" si="71"/>
        <v>0</v>
      </c>
      <c r="AS373" s="97">
        <f t="shared" si="72"/>
        <v>0</v>
      </c>
      <c r="AT373" s="97">
        <f t="shared" si="73"/>
        <v>0</v>
      </c>
      <c r="AU373" s="97">
        <f t="shared" si="74"/>
        <v>0</v>
      </c>
      <c r="AV373" s="113"/>
      <c r="AW373" s="46"/>
      <c r="AX373" s="46"/>
      <c r="AY373" s="97">
        <f t="shared" si="75"/>
        <v>0</v>
      </c>
      <c r="BC373" s="56" t="str">
        <f t="shared" si="76"/>
        <v/>
      </c>
      <c r="BD373" s="45">
        <f>IF(Q373&gt;'Costes máximos'!$D$22,'Costes máximos'!$D$22,Q373)</f>
        <v>0</v>
      </c>
      <c r="BE373" s="45">
        <f>IF(R373&gt;'Costes máximos'!$D$22,'Costes máximos'!$D$22,R373)</f>
        <v>0</v>
      </c>
      <c r="BF373" s="45">
        <f>IF(S373&gt;'Costes máximos'!$D$22,'Costes máximos'!$D$22,S373)</f>
        <v>0</v>
      </c>
      <c r="BG373" s="45">
        <f>IF(T373&gt;'Costes máximos'!$D$22,'Costes máximos'!$D$22,T373)</f>
        <v>0</v>
      </c>
      <c r="BH373" s="45">
        <f>IF(U373&gt;'Costes máximos'!$D$22,'Costes máximos'!$D$22,U373)</f>
        <v>0</v>
      </c>
    </row>
    <row r="374" spans="2:60" hidden="1" outlineLevel="1" x14ac:dyDescent="0.25">
      <c r="B374" s="63"/>
      <c r="C374" s="64"/>
      <c r="D374" s="64"/>
      <c r="E374" s="64"/>
      <c r="F374" s="95">
        <f>IFERROR(INDEX('1. Paquetes y Tareas'!$F$16:$F$84,MATCH(BC374,'1. Paquetes y Tareas'!$E$16:$E$84,0)),0)</f>
        <v>0</v>
      </c>
      <c r="G374" s="50"/>
      <c r="H374" s="96">
        <f>IF($C$48="Investigación industrial",IFERROR(INDEX('3. Gasto Total '!$G$25:$G$43,MATCH(G374,'3. Gasto Total '!$B$25:$B$43,0)),""),IFERROR(INDEX('3. Gasto Total '!$H$25:$H$43,MATCH(G374,'3. Gasto Total '!$B$25:$B$43,0)),))</f>
        <v>0</v>
      </c>
      <c r="I374" s="40"/>
      <c r="J374" s="40"/>
      <c r="K374" s="40"/>
      <c r="L374" s="40"/>
      <c r="M374" s="40"/>
      <c r="N374" s="40"/>
      <c r="O374" s="40"/>
      <c r="P374" s="95">
        <f t="shared" si="77"/>
        <v>0</v>
      </c>
      <c r="Q374" s="43"/>
      <c r="R374" s="43"/>
      <c r="S374" s="43"/>
      <c r="T374" s="44"/>
      <c r="U374" s="44"/>
      <c r="V374" s="97">
        <f t="shared" si="78"/>
        <v>0</v>
      </c>
      <c r="W374" s="97">
        <f t="shared" si="66"/>
        <v>0</v>
      </c>
      <c r="X374" s="97">
        <f t="shared" si="67"/>
        <v>0</v>
      </c>
      <c r="Y374" s="113"/>
      <c r="Z374" s="44"/>
      <c r="AA374" s="53"/>
      <c r="AB374" s="53"/>
      <c r="AC374" s="97">
        <f t="shared" si="68"/>
        <v>0</v>
      </c>
      <c r="AD374" s="113"/>
      <c r="AE374" s="46"/>
      <c r="AF374" s="46"/>
      <c r="AG374" s="46"/>
      <c r="AH374" s="97">
        <f t="shared" si="69"/>
        <v>0</v>
      </c>
      <c r="AI374" s="113"/>
      <c r="AJ374" s="46"/>
      <c r="AK374" s="54"/>
      <c r="AL374" s="53"/>
      <c r="AM374" s="97">
        <f t="shared" si="70"/>
        <v>0</v>
      </c>
      <c r="AN374" s="113"/>
      <c r="AO374" s="46"/>
      <c r="AP374" s="54"/>
      <c r="AQ374" s="53"/>
      <c r="AR374" s="97">
        <f t="shared" si="71"/>
        <v>0</v>
      </c>
      <c r="AS374" s="97">
        <f t="shared" si="72"/>
        <v>0</v>
      </c>
      <c r="AT374" s="97">
        <f t="shared" si="73"/>
        <v>0</v>
      </c>
      <c r="AU374" s="97">
        <f t="shared" si="74"/>
        <v>0</v>
      </c>
      <c r="AV374" s="113"/>
      <c r="AW374" s="46"/>
      <c r="AX374" s="46"/>
      <c r="AY374" s="97">
        <f t="shared" si="75"/>
        <v>0</v>
      </c>
      <c r="BC374" s="56" t="str">
        <f t="shared" si="76"/>
        <v/>
      </c>
      <c r="BD374" s="45">
        <f>IF(Q374&gt;'Costes máximos'!$D$22,'Costes máximos'!$D$22,Q374)</f>
        <v>0</v>
      </c>
      <c r="BE374" s="45">
        <f>IF(R374&gt;'Costes máximos'!$D$22,'Costes máximos'!$D$22,R374)</f>
        <v>0</v>
      </c>
      <c r="BF374" s="45">
        <f>IF(S374&gt;'Costes máximos'!$D$22,'Costes máximos'!$D$22,S374)</f>
        <v>0</v>
      </c>
      <c r="BG374" s="45">
        <f>IF(T374&gt;'Costes máximos'!$D$22,'Costes máximos'!$D$22,T374)</f>
        <v>0</v>
      </c>
      <c r="BH374" s="45">
        <f>IF(U374&gt;'Costes máximos'!$D$22,'Costes máximos'!$D$22,U374)</f>
        <v>0</v>
      </c>
    </row>
    <row r="375" spans="2:60" hidden="1" outlineLevel="1" x14ac:dyDescent="0.25">
      <c r="B375" s="63"/>
      <c r="C375" s="64"/>
      <c r="D375" s="64"/>
      <c r="E375" s="64"/>
      <c r="F375" s="95">
        <f>IFERROR(INDEX('1. Paquetes y Tareas'!$F$16:$F$84,MATCH(BC375,'1. Paquetes y Tareas'!$E$16:$E$84,0)),0)</f>
        <v>0</v>
      </c>
      <c r="G375" s="50"/>
      <c r="H375" s="96">
        <f>IF($C$48="Investigación industrial",IFERROR(INDEX('3. Gasto Total '!$G$25:$G$43,MATCH(G375,'3. Gasto Total '!$B$25:$B$43,0)),""),IFERROR(INDEX('3. Gasto Total '!$H$25:$H$43,MATCH(G375,'3. Gasto Total '!$B$25:$B$43,0)),))</f>
        <v>0</v>
      </c>
      <c r="I375" s="40"/>
      <c r="J375" s="40"/>
      <c r="K375" s="40"/>
      <c r="L375" s="40"/>
      <c r="M375" s="40"/>
      <c r="N375" s="40"/>
      <c r="O375" s="40"/>
      <c r="P375" s="95">
        <f t="shared" si="77"/>
        <v>0</v>
      </c>
      <c r="Q375" s="43"/>
      <c r="R375" s="43"/>
      <c r="S375" s="43"/>
      <c r="T375" s="44"/>
      <c r="U375" s="44"/>
      <c r="V375" s="97">
        <f t="shared" si="78"/>
        <v>0</v>
      </c>
      <c r="W375" s="97">
        <f t="shared" si="66"/>
        <v>0</v>
      </c>
      <c r="X375" s="97">
        <f t="shared" si="67"/>
        <v>0</v>
      </c>
      <c r="Y375" s="113"/>
      <c r="Z375" s="44"/>
      <c r="AA375" s="53"/>
      <c r="AB375" s="53"/>
      <c r="AC375" s="97">
        <f t="shared" si="68"/>
        <v>0</v>
      </c>
      <c r="AD375" s="113"/>
      <c r="AE375" s="46"/>
      <c r="AF375" s="46"/>
      <c r="AG375" s="46"/>
      <c r="AH375" s="97">
        <f t="shared" si="69"/>
        <v>0</v>
      </c>
      <c r="AI375" s="113"/>
      <c r="AJ375" s="46"/>
      <c r="AK375" s="54"/>
      <c r="AL375" s="53"/>
      <c r="AM375" s="97">
        <f t="shared" si="70"/>
        <v>0</v>
      </c>
      <c r="AN375" s="113"/>
      <c r="AO375" s="46"/>
      <c r="AP375" s="54"/>
      <c r="AQ375" s="53"/>
      <c r="AR375" s="97">
        <f t="shared" si="71"/>
        <v>0</v>
      </c>
      <c r="AS375" s="97">
        <f t="shared" si="72"/>
        <v>0</v>
      </c>
      <c r="AT375" s="97">
        <f t="shared" si="73"/>
        <v>0</v>
      </c>
      <c r="AU375" s="97">
        <f t="shared" si="74"/>
        <v>0</v>
      </c>
      <c r="AV375" s="113"/>
      <c r="AW375" s="46"/>
      <c r="AX375" s="46"/>
      <c r="AY375" s="97">
        <f t="shared" si="75"/>
        <v>0</v>
      </c>
      <c r="BC375" s="56" t="str">
        <f t="shared" si="76"/>
        <v/>
      </c>
      <c r="BD375" s="45">
        <f>IF(Q375&gt;'Costes máximos'!$D$22,'Costes máximos'!$D$22,Q375)</f>
        <v>0</v>
      </c>
      <c r="BE375" s="45">
        <f>IF(R375&gt;'Costes máximos'!$D$22,'Costes máximos'!$D$22,R375)</f>
        <v>0</v>
      </c>
      <c r="BF375" s="45">
        <f>IF(S375&gt;'Costes máximos'!$D$22,'Costes máximos'!$D$22,S375)</f>
        <v>0</v>
      </c>
      <c r="BG375" s="45">
        <f>IF(T375&gt;'Costes máximos'!$D$22,'Costes máximos'!$D$22,T375)</f>
        <v>0</v>
      </c>
      <c r="BH375" s="45">
        <f>IF(U375&gt;'Costes máximos'!$D$22,'Costes máximos'!$D$22,U375)</f>
        <v>0</v>
      </c>
    </row>
    <row r="376" spans="2:60" hidden="1" outlineLevel="1" x14ac:dyDescent="0.25">
      <c r="B376" s="63"/>
      <c r="C376" s="64"/>
      <c r="D376" s="64"/>
      <c r="E376" s="64"/>
      <c r="F376" s="95">
        <f>IFERROR(INDEX('1. Paquetes y Tareas'!$F$16:$F$84,MATCH(BC376,'1. Paquetes y Tareas'!$E$16:$E$84,0)),0)</f>
        <v>0</v>
      </c>
      <c r="G376" s="50"/>
      <c r="H376" s="96">
        <f>IF($C$48="Investigación industrial",IFERROR(INDEX('3. Gasto Total '!$G$25:$G$43,MATCH(G376,'3. Gasto Total '!$B$25:$B$43,0)),""),IFERROR(INDEX('3. Gasto Total '!$H$25:$H$43,MATCH(G376,'3. Gasto Total '!$B$25:$B$43,0)),))</f>
        <v>0</v>
      </c>
      <c r="I376" s="40"/>
      <c r="J376" s="40"/>
      <c r="K376" s="40"/>
      <c r="L376" s="40"/>
      <c r="M376" s="40"/>
      <c r="N376" s="40"/>
      <c r="O376" s="40"/>
      <c r="P376" s="95">
        <f t="shared" si="77"/>
        <v>0</v>
      </c>
      <c r="Q376" s="43"/>
      <c r="R376" s="43"/>
      <c r="S376" s="43"/>
      <c r="T376" s="44"/>
      <c r="U376" s="44"/>
      <c r="V376" s="97">
        <f t="shared" si="78"/>
        <v>0</v>
      </c>
      <c r="W376" s="97">
        <f t="shared" si="66"/>
        <v>0</v>
      </c>
      <c r="X376" s="97">
        <f t="shared" si="67"/>
        <v>0</v>
      </c>
      <c r="Y376" s="113"/>
      <c r="Z376" s="44"/>
      <c r="AA376" s="53"/>
      <c r="AB376" s="53"/>
      <c r="AC376" s="97">
        <f t="shared" si="68"/>
        <v>0</v>
      </c>
      <c r="AD376" s="113"/>
      <c r="AE376" s="46"/>
      <c r="AF376" s="46"/>
      <c r="AG376" s="46"/>
      <c r="AH376" s="97">
        <f t="shared" si="69"/>
        <v>0</v>
      </c>
      <c r="AI376" s="113"/>
      <c r="AJ376" s="46"/>
      <c r="AK376" s="54"/>
      <c r="AL376" s="53"/>
      <c r="AM376" s="97">
        <f t="shared" si="70"/>
        <v>0</v>
      </c>
      <c r="AN376" s="113"/>
      <c r="AO376" s="46"/>
      <c r="AP376" s="54"/>
      <c r="AQ376" s="53"/>
      <c r="AR376" s="97">
        <f t="shared" si="71"/>
        <v>0</v>
      </c>
      <c r="AS376" s="97">
        <f t="shared" si="72"/>
        <v>0</v>
      </c>
      <c r="AT376" s="97">
        <f t="shared" si="73"/>
        <v>0</v>
      </c>
      <c r="AU376" s="97">
        <f t="shared" si="74"/>
        <v>0</v>
      </c>
      <c r="AV376" s="113"/>
      <c r="AW376" s="46"/>
      <c r="AX376" s="46"/>
      <c r="AY376" s="97">
        <f t="shared" si="75"/>
        <v>0</v>
      </c>
      <c r="BC376" s="56" t="str">
        <f t="shared" si="76"/>
        <v/>
      </c>
      <c r="BD376" s="45">
        <f>IF(Q376&gt;'Costes máximos'!$D$22,'Costes máximos'!$D$22,Q376)</f>
        <v>0</v>
      </c>
      <c r="BE376" s="45">
        <f>IF(R376&gt;'Costes máximos'!$D$22,'Costes máximos'!$D$22,R376)</f>
        <v>0</v>
      </c>
      <c r="BF376" s="45">
        <f>IF(S376&gt;'Costes máximos'!$D$22,'Costes máximos'!$D$22,S376)</f>
        <v>0</v>
      </c>
      <c r="BG376" s="45">
        <f>IF(T376&gt;'Costes máximos'!$D$22,'Costes máximos'!$D$22,T376)</f>
        <v>0</v>
      </c>
      <c r="BH376" s="45">
        <f>IF(U376&gt;'Costes máximos'!$D$22,'Costes máximos'!$D$22,U376)</f>
        <v>0</v>
      </c>
    </row>
    <row r="377" spans="2:60" hidden="1" outlineLevel="1" x14ac:dyDescent="0.25">
      <c r="B377" s="63"/>
      <c r="C377" s="64"/>
      <c r="D377" s="64"/>
      <c r="E377" s="64"/>
      <c r="F377" s="95">
        <f>IFERROR(INDEX('1. Paquetes y Tareas'!$F$16:$F$84,MATCH(BC377,'1. Paquetes y Tareas'!$E$16:$E$84,0)),0)</f>
        <v>0</v>
      </c>
      <c r="G377" s="50"/>
      <c r="H377" s="96">
        <f>IF($C$48="Investigación industrial",IFERROR(INDEX('3. Gasto Total '!$G$25:$G$43,MATCH(G377,'3. Gasto Total '!$B$25:$B$43,0)),""),IFERROR(INDEX('3. Gasto Total '!$H$25:$H$43,MATCH(G377,'3. Gasto Total '!$B$25:$B$43,0)),))</f>
        <v>0</v>
      </c>
      <c r="I377" s="40"/>
      <c r="J377" s="40"/>
      <c r="K377" s="40"/>
      <c r="L377" s="40"/>
      <c r="M377" s="40"/>
      <c r="N377" s="40"/>
      <c r="O377" s="40"/>
      <c r="P377" s="95">
        <f t="shared" si="77"/>
        <v>0</v>
      </c>
      <c r="Q377" s="43"/>
      <c r="R377" s="43"/>
      <c r="S377" s="43"/>
      <c r="T377" s="44"/>
      <c r="U377" s="44"/>
      <c r="V377" s="97">
        <f t="shared" si="78"/>
        <v>0</v>
      </c>
      <c r="W377" s="97">
        <f t="shared" si="66"/>
        <v>0</v>
      </c>
      <c r="X377" s="97">
        <f t="shared" si="67"/>
        <v>0</v>
      </c>
      <c r="Y377" s="113"/>
      <c r="Z377" s="44"/>
      <c r="AA377" s="53"/>
      <c r="AB377" s="53"/>
      <c r="AC377" s="97">
        <f t="shared" si="68"/>
        <v>0</v>
      </c>
      <c r="AD377" s="113"/>
      <c r="AE377" s="46"/>
      <c r="AF377" s="46"/>
      <c r="AG377" s="46"/>
      <c r="AH377" s="97">
        <f t="shared" si="69"/>
        <v>0</v>
      </c>
      <c r="AI377" s="113"/>
      <c r="AJ377" s="46"/>
      <c r="AK377" s="54"/>
      <c r="AL377" s="53"/>
      <c r="AM377" s="97">
        <f t="shared" si="70"/>
        <v>0</v>
      </c>
      <c r="AN377" s="113"/>
      <c r="AO377" s="46"/>
      <c r="AP377" s="54"/>
      <c r="AQ377" s="53"/>
      <c r="AR377" s="97">
        <f t="shared" si="71"/>
        <v>0</v>
      </c>
      <c r="AS377" s="97">
        <f t="shared" si="72"/>
        <v>0</v>
      </c>
      <c r="AT377" s="97">
        <f t="shared" si="73"/>
        <v>0</v>
      </c>
      <c r="AU377" s="97">
        <f t="shared" si="74"/>
        <v>0</v>
      </c>
      <c r="AV377" s="113"/>
      <c r="AW377" s="46"/>
      <c r="AX377" s="46"/>
      <c r="AY377" s="97">
        <f t="shared" si="75"/>
        <v>0</v>
      </c>
      <c r="BC377" s="56" t="str">
        <f t="shared" si="76"/>
        <v/>
      </c>
      <c r="BD377" s="45">
        <f>IF(Q377&gt;'Costes máximos'!$D$22,'Costes máximos'!$D$22,Q377)</f>
        <v>0</v>
      </c>
      <c r="BE377" s="45">
        <f>IF(R377&gt;'Costes máximos'!$D$22,'Costes máximos'!$D$22,R377)</f>
        <v>0</v>
      </c>
      <c r="BF377" s="45">
        <f>IF(S377&gt;'Costes máximos'!$D$22,'Costes máximos'!$D$22,S377)</f>
        <v>0</v>
      </c>
      <c r="BG377" s="45">
        <f>IF(T377&gt;'Costes máximos'!$D$22,'Costes máximos'!$D$22,T377)</f>
        <v>0</v>
      </c>
      <c r="BH377" s="45">
        <f>IF(U377&gt;'Costes máximos'!$D$22,'Costes máximos'!$D$22,U377)</f>
        <v>0</v>
      </c>
    </row>
    <row r="378" spans="2:60" hidden="1" outlineLevel="1" x14ac:dyDescent="0.25">
      <c r="B378" s="63"/>
      <c r="C378" s="64"/>
      <c r="D378" s="64"/>
      <c r="E378" s="64"/>
      <c r="F378" s="95">
        <f>IFERROR(INDEX('1. Paquetes y Tareas'!$F$16:$F$84,MATCH(BC378,'1. Paquetes y Tareas'!$E$16:$E$84,0)),0)</f>
        <v>0</v>
      </c>
      <c r="G378" s="50"/>
      <c r="H378" s="96">
        <f>IF($C$48="Investigación industrial",IFERROR(INDEX('3. Gasto Total '!$G$25:$G$43,MATCH(G378,'3. Gasto Total '!$B$25:$B$43,0)),""),IFERROR(INDEX('3. Gasto Total '!$H$25:$H$43,MATCH(G378,'3. Gasto Total '!$B$25:$B$43,0)),))</f>
        <v>0</v>
      </c>
      <c r="I378" s="40"/>
      <c r="J378" s="40"/>
      <c r="K378" s="40"/>
      <c r="L378" s="40"/>
      <c r="M378" s="40"/>
      <c r="N378" s="40"/>
      <c r="O378" s="40"/>
      <c r="P378" s="95">
        <f t="shared" si="77"/>
        <v>0</v>
      </c>
      <c r="Q378" s="43"/>
      <c r="R378" s="43"/>
      <c r="S378" s="43"/>
      <c r="T378" s="44"/>
      <c r="U378" s="44"/>
      <c r="V378" s="97">
        <f t="shared" si="78"/>
        <v>0</v>
      </c>
      <c r="W378" s="97">
        <f t="shared" si="66"/>
        <v>0</v>
      </c>
      <c r="X378" s="97">
        <f t="shared" si="67"/>
        <v>0</v>
      </c>
      <c r="Y378" s="113"/>
      <c r="Z378" s="44"/>
      <c r="AA378" s="53"/>
      <c r="AB378" s="53"/>
      <c r="AC378" s="97">
        <f t="shared" si="68"/>
        <v>0</v>
      </c>
      <c r="AD378" s="113"/>
      <c r="AE378" s="46"/>
      <c r="AF378" s="46"/>
      <c r="AG378" s="46"/>
      <c r="AH378" s="97">
        <f t="shared" si="69"/>
        <v>0</v>
      </c>
      <c r="AI378" s="113"/>
      <c r="AJ378" s="46"/>
      <c r="AK378" s="54"/>
      <c r="AL378" s="53"/>
      <c r="AM378" s="97">
        <f t="shared" si="70"/>
        <v>0</v>
      </c>
      <c r="AN378" s="113"/>
      <c r="AO378" s="46"/>
      <c r="AP378" s="54"/>
      <c r="AQ378" s="53"/>
      <c r="AR378" s="97">
        <f t="shared" si="71"/>
        <v>0</v>
      </c>
      <c r="AS378" s="97">
        <f t="shared" si="72"/>
        <v>0</v>
      </c>
      <c r="AT378" s="97">
        <f t="shared" si="73"/>
        <v>0</v>
      </c>
      <c r="AU378" s="97">
        <f t="shared" si="74"/>
        <v>0</v>
      </c>
      <c r="AV378" s="113"/>
      <c r="AW378" s="46"/>
      <c r="AX378" s="46"/>
      <c r="AY378" s="97">
        <f t="shared" si="75"/>
        <v>0</v>
      </c>
      <c r="BC378" s="56" t="str">
        <f t="shared" si="76"/>
        <v/>
      </c>
      <c r="BD378" s="45">
        <f>IF(Q378&gt;'Costes máximos'!$D$22,'Costes máximos'!$D$22,Q378)</f>
        <v>0</v>
      </c>
      <c r="BE378" s="45">
        <f>IF(R378&gt;'Costes máximos'!$D$22,'Costes máximos'!$D$22,R378)</f>
        <v>0</v>
      </c>
      <c r="BF378" s="45">
        <f>IF(S378&gt;'Costes máximos'!$D$22,'Costes máximos'!$D$22,S378)</f>
        <v>0</v>
      </c>
      <c r="BG378" s="45">
        <f>IF(T378&gt;'Costes máximos'!$D$22,'Costes máximos'!$D$22,T378)</f>
        <v>0</v>
      </c>
      <c r="BH378" s="45">
        <f>IF(U378&gt;'Costes máximos'!$D$22,'Costes máximos'!$D$22,U378)</f>
        <v>0</v>
      </c>
    </row>
    <row r="379" spans="2:60" hidden="1" outlineLevel="1" x14ac:dyDescent="0.25">
      <c r="B379" s="63"/>
      <c r="C379" s="64"/>
      <c r="D379" s="64"/>
      <c r="E379" s="64"/>
      <c r="F379" s="95">
        <f>IFERROR(INDEX('1. Paquetes y Tareas'!$F$16:$F$84,MATCH(BC379,'1. Paquetes y Tareas'!$E$16:$E$84,0)),0)</f>
        <v>0</v>
      </c>
      <c r="G379" s="50"/>
      <c r="H379" s="96">
        <f>IF($C$48="Investigación industrial",IFERROR(INDEX('3. Gasto Total '!$G$25:$G$43,MATCH(G379,'3. Gasto Total '!$B$25:$B$43,0)),""),IFERROR(INDEX('3. Gasto Total '!$H$25:$H$43,MATCH(G379,'3. Gasto Total '!$B$25:$B$43,0)),))</f>
        <v>0</v>
      </c>
      <c r="I379" s="40"/>
      <c r="J379" s="40"/>
      <c r="K379" s="40"/>
      <c r="L379" s="40"/>
      <c r="M379" s="40"/>
      <c r="N379" s="40"/>
      <c r="O379" s="40"/>
      <c r="P379" s="95">
        <f t="shared" si="77"/>
        <v>0</v>
      </c>
      <c r="Q379" s="43"/>
      <c r="R379" s="43"/>
      <c r="S379" s="43"/>
      <c r="T379" s="44"/>
      <c r="U379" s="44"/>
      <c r="V379" s="97">
        <f t="shared" si="78"/>
        <v>0</v>
      </c>
      <c r="W379" s="97">
        <f t="shared" si="66"/>
        <v>0</v>
      </c>
      <c r="X379" s="97">
        <f t="shared" si="67"/>
        <v>0</v>
      </c>
      <c r="Y379" s="113"/>
      <c r="Z379" s="44"/>
      <c r="AA379" s="53"/>
      <c r="AB379" s="53"/>
      <c r="AC379" s="97">
        <f t="shared" si="68"/>
        <v>0</v>
      </c>
      <c r="AD379" s="113"/>
      <c r="AE379" s="46"/>
      <c r="AF379" s="46"/>
      <c r="AG379" s="46"/>
      <c r="AH379" s="97">
        <f t="shared" si="69"/>
        <v>0</v>
      </c>
      <c r="AI379" s="113"/>
      <c r="AJ379" s="46"/>
      <c r="AK379" s="54"/>
      <c r="AL379" s="53"/>
      <c r="AM379" s="97">
        <f t="shared" si="70"/>
        <v>0</v>
      </c>
      <c r="AN379" s="113"/>
      <c r="AO379" s="46"/>
      <c r="AP379" s="54"/>
      <c r="AQ379" s="53"/>
      <c r="AR379" s="97">
        <f t="shared" si="71"/>
        <v>0</v>
      </c>
      <c r="AS379" s="97">
        <f t="shared" si="72"/>
        <v>0</v>
      </c>
      <c r="AT379" s="97">
        <f t="shared" si="73"/>
        <v>0</v>
      </c>
      <c r="AU379" s="97">
        <f t="shared" si="74"/>
        <v>0</v>
      </c>
      <c r="AV379" s="113"/>
      <c r="AW379" s="46"/>
      <c r="AX379" s="46"/>
      <c r="AY379" s="97">
        <f t="shared" si="75"/>
        <v>0</v>
      </c>
      <c r="BC379" s="56" t="str">
        <f t="shared" si="76"/>
        <v/>
      </c>
      <c r="BD379" s="45">
        <f>IF(Q379&gt;'Costes máximos'!$D$22,'Costes máximos'!$D$22,Q379)</f>
        <v>0</v>
      </c>
      <c r="BE379" s="45">
        <f>IF(R379&gt;'Costes máximos'!$D$22,'Costes máximos'!$D$22,R379)</f>
        <v>0</v>
      </c>
      <c r="BF379" s="45">
        <f>IF(S379&gt;'Costes máximos'!$D$22,'Costes máximos'!$D$22,S379)</f>
        <v>0</v>
      </c>
      <c r="BG379" s="45">
        <f>IF(T379&gt;'Costes máximos'!$D$22,'Costes máximos'!$D$22,T379)</f>
        <v>0</v>
      </c>
      <c r="BH379" s="45">
        <f>IF(U379&gt;'Costes máximos'!$D$22,'Costes máximos'!$D$22,U379)</f>
        <v>0</v>
      </c>
    </row>
    <row r="380" spans="2:60" collapsed="1" x14ac:dyDescent="0.25">
      <c r="B380" s="63"/>
      <c r="C380" s="64"/>
      <c r="D380" s="64"/>
      <c r="E380" s="64"/>
      <c r="F380" s="95">
        <f>IFERROR(INDEX('1. Paquetes y Tareas'!$F$16:$F$84,MATCH(BC380,'1. Paquetes y Tareas'!$E$16:$E$84,0)),0)</f>
        <v>0</v>
      </c>
      <c r="G380" s="50"/>
      <c r="H380" s="96">
        <f>IF($C$48="Investigación industrial",IFERROR(INDEX('3. Gasto Total '!$G$25:$G$43,MATCH(G380,'3. Gasto Total '!$B$25:$B$43,0)),""),IFERROR(INDEX('3. Gasto Total '!$H$25:$H$43,MATCH(G380,'3. Gasto Total '!$B$25:$B$43,0)),))</f>
        <v>0</v>
      </c>
      <c r="I380" s="40"/>
      <c r="J380" s="40"/>
      <c r="K380" s="40"/>
      <c r="L380" s="40"/>
      <c r="M380" s="40"/>
      <c r="N380" s="40"/>
      <c r="O380" s="40"/>
      <c r="P380" s="95">
        <f t="shared" si="77"/>
        <v>0</v>
      </c>
      <c r="Q380" s="43"/>
      <c r="R380" s="43"/>
      <c r="S380" s="43"/>
      <c r="T380" s="44"/>
      <c r="U380" s="44"/>
      <c r="V380" s="97">
        <f t="shared" si="78"/>
        <v>0</v>
      </c>
      <c r="W380" s="97">
        <f t="shared" si="66"/>
        <v>0</v>
      </c>
      <c r="X380" s="97">
        <f t="shared" si="67"/>
        <v>0</v>
      </c>
      <c r="Y380" s="113"/>
      <c r="Z380" s="44"/>
      <c r="AA380" s="53"/>
      <c r="AB380" s="53"/>
      <c r="AC380" s="97">
        <f t="shared" si="68"/>
        <v>0</v>
      </c>
      <c r="AD380" s="113"/>
      <c r="AE380" s="46"/>
      <c r="AF380" s="46"/>
      <c r="AG380" s="46"/>
      <c r="AH380" s="97">
        <f t="shared" si="69"/>
        <v>0</v>
      </c>
      <c r="AI380" s="113"/>
      <c r="AJ380" s="46"/>
      <c r="AK380" s="54"/>
      <c r="AL380" s="53"/>
      <c r="AM380" s="97">
        <f t="shared" si="70"/>
        <v>0</v>
      </c>
      <c r="AN380" s="113"/>
      <c r="AO380" s="46"/>
      <c r="AP380" s="54"/>
      <c r="AQ380" s="53"/>
      <c r="AR380" s="97">
        <f t="shared" si="71"/>
        <v>0</v>
      </c>
      <c r="AS380" s="97">
        <f t="shared" si="72"/>
        <v>0</v>
      </c>
      <c r="AT380" s="97">
        <f t="shared" si="73"/>
        <v>0</v>
      </c>
      <c r="AU380" s="97">
        <f t="shared" si="74"/>
        <v>0</v>
      </c>
      <c r="AV380" s="113"/>
      <c r="AW380" s="46"/>
      <c r="AX380" s="46"/>
      <c r="AY380" s="97">
        <f t="shared" si="75"/>
        <v>0</v>
      </c>
      <c r="BC380" s="56" t="str">
        <f t="shared" si="76"/>
        <v/>
      </c>
      <c r="BD380" s="45">
        <f>IF(Q380&gt;'Costes máximos'!$D$22,'Costes máximos'!$D$22,Q380)</f>
        <v>0</v>
      </c>
      <c r="BE380" s="45">
        <f>IF(R380&gt;'Costes máximos'!$D$22,'Costes máximos'!$D$22,R380)</f>
        <v>0</v>
      </c>
      <c r="BF380" s="45">
        <f>IF(S380&gt;'Costes máximos'!$D$22,'Costes máximos'!$D$22,S380)</f>
        <v>0</v>
      </c>
      <c r="BG380" s="45">
        <f>IF(T380&gt;'Costes máximos'!$D$22,'Costes máximos'!$D$22,T380)</f>
        <v>0</v>
      </c>
      <c r="BH380" s="45">
        <f>IF(U380&gt;'Costes máximos'!$D$22,'Costes máximos'!$D$22,U380)</f>
        <v>0</v>
      </c>
    </row>
    <row r="381" spans="2:60" hidden="1" outlineLevel="1" x14ac:dyDescent="0.25">
      <c r="B381" s="63"/>
      <c r="C381" s="64"/>
      <c r="D381" s="64"/>
      <c r="E381" s="64"/>
      <c r="F381" s="95">
        <f>IFERROR(INDEX('1. Paquetes y Tareas'!$F$16:$F$84,MATCH(BC381,'1. Paquetes y Tareas'!$E$16:$E$84,0)),0)</f>
        <v>0</v>
      </c>
      <c r="G381" s="50"/>
      <c r="H381" s="96">
        <f>IF($C$48="Investigación industrial",IFERROR(INDEX('3. Gasto Total '!$G$25:$G$43,MATCH(G381,'3. Gasto Total '!$B$25:$B$43,0)),""),IFERROR(INDEX('3. Gasto Total '!$H$25:$H$43,MATCH(G381,'3. Gasto Total '!$B$25:$B$43,0)),))</f>
        <v>0</v>
      </c>
      <c r="I381" s="40"/>
      <c r="J381" s="40"/>
      <c r="K381" s="40"/>
      <c r="L381" s="40"/>
      <c r="M381" s="40"/>
      <c r="N381" s="40"/>
      <c r="O381" s="40"/>
      <c r="P381" s="95">
        <f t="shared" si="77"/>
        <v>0</v>
      </c>
      <c r="Q381" s="43"/>
      <c r="R381" s="43"/>
      <c r="S381" s="43"/>
      <c r="T381" s="44"/>
      <c r="U381" s="44"/>
      <c r="V381" s="97">
        <f t="shared" si="78"/>
        <v>0</v>
      </c>
      <c r="W381" s="97">
        <f t="shared" si="66"/>
        <v>0</v>
      </c>
      <c r="X381" s="97">
        <f t="shared" si="67"/>
        <v>0</v>
      </c>
      <c r="Y381" s="113"/>
      <c r="Z381" s="44"/>
      <c r="AA381" s="53"/>
      <c r="AB381" s="53"/>
      <c r="AC381" s="97">
        <f t="shared" si="68"/>
        <v>0</v>
      </c>
      <c r="AD381" s="113"/>
      <c r="AE381" s="46"/>
      <c r="AF381" s="46"/>
      <c r="AG381" s="46"/>
      <c r="AH381" s="97">
        <f t="shared" si="69"/>
        <v>0</v>
      </c>
      <c r="AI381" s="113"/>
      <c r="AJ381" s="46"/>
      <c r="AK381" s="54"/>
      <c r="AL381" s="53"/>
      <c r="AM381" s="97">
        <f t="shared" si="70"/>
        <v>0</v>
      </c>
      <c r="AN381" s="113"/>
      <c r="AO381" s="46"/>
      <c r="AP381" s="54"/>
      <c r="AQ381" s="53"/>
      <c r="AR381" s="97">
        <f t="shared" si="71"/>
        <v>0</v>
      </c>
      <c r="AS381" s="97">
        <f t="shared" si="72"/>
        <v>0</v>
      </c>
      <c r="AT381" s="97">
        <f t="shared" si="73"/>
        <v>0</v>
      </c>
      <c r="AU381" s="97">
        <f t="shared" si="74"/>
        <v>0</v>
      </c>
      <c r="AV381" s="113"/>
      <c r="AW381" s="46"/>
      <c r="AX381" s="46"/>
      <c r="AY381" s="97">
        <f t="shared" si="75"/>
        <v>0</v>
      </c>
      <c r="BC381" s="56" t="str">
        <f t="shared" si="76"/>
        <v/>
      </c>
      <c r="BD381" s="45">
        <f>IF(Q381&gt;'Costes máximos'!$D$22,'Costes máximos'!$D$22,Q381)</f>
        <v>0</v>
      </c>
      <c r="BE381" s="45">
        <f>IF(R381&gt;'Costes máximos'!$D$22,'Costes máximos'!$D$22,R381)</f>
        <v>0</v>
      </c>
      <c r="BF381" s="45">
        <f>IF(S381&gt;'Costes máximos'!$D$22,'Costes máximos'!$D$22,S381)</f>
        <v>0</v>
      </c>
      <c r="BG381" s="45">
        <f>IF(T381&gt;'Costes máximos'!$D$22,'Costes máximos'!$D$22,T381)</f>
        <v>0</v>
      </c>
      <c r="BH381" s="45">
        <f>IF(U381&gt;'Costes máximos'!$D$22,'Costes máximos'!$D$22,U381)</f>
        <v>0</v>
      </c>
    </row>
    <row r="382" spans="2:60" hidden="1" outlineLevel="1" x14ac:dyDescent="0.25">
      <c r="B382" s="63"/>
      <c r="C382" s="64"/>
      <c r="D382" s="64"/>
      <c r="E382" s="64"/>
      <c r="F382" s="95">
        <f>IFERROR(INDEX('1. Paquetes y Tareas'!$F$16:$F$84,MATCH(BC382,'1. Paquetes y Tareas'!$E$16:$E$84,0)),0)</f>
        <v>0</v>
      </c>
      <c r="G382" s="50"/>
      <c r="H382" s="96">
        <f>IF($C$48="Investigación industrial",IFERROR(INDEX('3. Gasto Total '!$G$25:$G$43,MATCH(G382,'3. Gasto Total '!$B$25:$B$43,0)),""),IFERROR(INDEX('3. Gasto Total '!$H$25:$H$43,MATCH(G382,'3. Gasto Total '!$B$25:$B$43,0)),))</f>
        <v>0</v>
      </c>
      <c r="I382" s="40"/>
      <c r="J382" s="40"/>
      <c r="K382" s="40"/>
      <c r="L382" s="40"/>
      <c r="M382" s="40"/>
      <c r="N382" s="40"/>
      <c r="O382" s="40"/>
      <c r="P382" s="95">
        <f t="shared" si="77"/>
        <v>0</v>
      </c>
      <c r="Q382" s="43"/>
      <c r="R382" s="43"/>
      <c r="S382" s="43"/>
      <c r="T382" s="44"/>
      <c r="U382" s="44"/>
      <c r="V382" s="97">
        <f t="shared" si="78"/>
        <v>0</v>
      </c>
      <c r="W382" s="97">
        <f t="shared" si="66"/>
        <v>0</v>
      </c>
      <c r="X382" s="97">
        <f t="shared" si="67"/>
        <v>0</v>
      </c>
      <c r="Y382" s="113"/>
      <c r="Z382" s="44"/>
      <c r="AA382" s="53"/>
      <c r="AB382" s="53"/>
      <c r="AC382" s="97">
        <f t="shared" si="68"/>
        <v>0</v>
      </c>
      <c r="AD382" s="113"/>
      <c r="AE382" s="46"/>
      <c r="AF382" s="46"/>
      <c r="AG382" s="46"/>
      <c r="AH382" s="97">
        <f t="shared" si="69"/>
        <v>0</v>
      </c>
      <c r="AI382" s="113"/>
      <c r="AJ382" s="46"/>
      <c r="AK382" s="54"/>
      <c r="AL382" s="53"/>
      <c r="AM382" s="97">
        <f t="shared" si="70"/>
        <v>0</v>
      </c>
      <c r="AN382" s="113"/>
      <c r="AO382" s="46"/>
      <c r="AP382" s="54"/>
      <c r="AQ382" s="53"/>
      <c r="AR382" s="97">
        <f t="shared" si="71"/>
        <v>0</v>
      </c>
      <c r="AS382" s="97">
        <f t="shared" si="72"/>
        <v>0</v>
      </c>
      <c r="AT382" s="97">
        <f t="shared" si="73"/>
        <v>0</v>
      </c>
      <c r="AU382" s="97">
        <f t="shared" si="74"/>
        <v>0</v>
      </c>
      <c r="AV382" s="113"/>
      <c r="AW382" s="46"/>
      <c r="AX382" s="46"/>
      <c r="AY382" s="97">
        <f t="shared" si="75"/>
        <v>0</v>
      </c>
      <c r="BC382" s="56" t="str">
        <f t="shared" si="76"/>
        <v/>
      </c>
      <c r="BD382" s="45">
        <f>IF(Q382&gt;'Costes máximos'!$D$22,'Costes máximos'!$D$22,Q382)</f>
        <v>0</v>
      </c>
      <c r="BE382" s="45">
        <f>IF(R382&gt;'Costes máximos'!$D$22,'Costes máximos'!$D$22,R382)</f>
        <v>0</v>
      </c>
      <c r="BF382" s="45">
        <f>IF(S382&gt;'Costes máximos'!$D$22,'Costes máximos'!$D$22,S382)</f>
        <v>0</v>
      </c>
      <c r="BG382" s="45">
        <f>IF(T382&gt;'Costes máximos'!$D$22,'Costes máximos'!$D$22,T382)</f>
        <v>0</v>
      </c>
      <c r="BH382" s="45">
        <f>IF(U382&gt;'Costes máximos'!$D$22,'Costes máximos'!$D$22,U382)</f>
        <v>0</v>
      </c>
    </row>
    <row r="383" spans="2:60" hidden="1" outlineLevel="1" x14ac:dyDescent="0.25">
      <c r="B383" s="63"/>
      <c r="C383" s="64"/>
      <c r="D383" s="64"/>
      <c r="E383" s="64"/>
      <c r="F383" s="95">
        <f>IFERROR(INDEX('1. Paquetes y Tareas'!$F$16:$F$84,MATCH(BC383,'1. Paquetes y Tareas'!$E$16:$E$84,0)),0)</f>
        <v>0</v>
      </c>
      <c r="G383" s="50"/>
      <c r="H383" s="96">
        <f>IF($C$48="Investigación industrial",IFERROR(INDEX('3. Gasto Total '!$G$25:$G$43,MATCH(G383,'3. Gasto Total '!$B$25:$B$43,0)),""),IFERROR(INDEX('3. Gasto Total '!$H$25:$H$43,MATCH(G383,'3. Gasto Total '!$B$25:$B$43,0)),))</f>
        <v>0</v>
      </c>
      <c r="I383" s="40"/>
      <c r="J383" s="40"/>
      <c r="K383" s="40"/>
      <c r="L383" s="40"/>
      <c r="M383" s="40"/>
      <c r="N383" s="40"/>
      <c r="O383" s="40"/>
      <c r="P383" s="95">
        <f t="shared" si="77"/>
        <v>0</v>
      </c>
      <c r="Q383" s="43"/>
      <c r="R383" s="43"/>
      <c r="S383" s="43"/>
      <c r="T383" s="44"/>
      <c r="U383" s="44"/>
      <c r="V383" s="97">
        <f t="shared" si="78"/>
        <v>0</v>
      </c>
      <c r="W383" s="97">
        <f t="shared" si="66"/>
        <v>0</v>
      </c>
      <c r="X383" s="97">
        <f t="shared" si="67"/>
        <v>0</v>
      </c>
      <c r="Y383" s="113"/>
      <c r="Z383" s="44"/>
      <c r="AA383" s="53"/>
      <c r="AB383" s="53"/>
      <c r="AC383" s="97">
        <f t="shared" si="68"/>
        <v>0</v>
      </c>
      <c r="AD383" s="113"/>
      <c r="AE383" s="46"/>
      <c r="AF383" s="46"/>
      <c r="AG383" s="46"/>
      <c r="AH383" s="97">
        <f t="shared" si="69"/>
        <v>0</v>
      </c>
      <c r="AI383" s="113"/>
      <c r="AJ383" s="46"/>
      <c r="AK383" s="54"/>
      <c r="AL383" s="53"/>
      <c r="AM383" s="97">
        <f t="shared" si="70"/>
        <v>0</v>
      </c>
      <c r="AN383" s="113"/>
      <c r="AO383" s="46"/>
      <c r="AP383" s="54"/>
      <c r="AQ383" s="53"/>
      <c r="AR383" s="97">
        <f t="shared" si="71"/>
        <v>0</v>
      </c>
      <c r="AS383" s="97">
        <f t="shared" si="72"/>
        <v>0</v>
      </c>
      <c r="AT383" s="97">
        <f t="shared" si="73"/>
        <v>0</v>
      </c>
      <c r="AU383" s="97">
        <f t="shared" si="74"/>
        <v>0</v>
      </c>
      <c r="AV383" s="113"/>
      <c r="AW383" s="46"/>
      <c r="AX383" s="46"/>
      <c r="AY383" s="97">
        <f t="shared" si="75"/>
        <v>0</v>
      </c>
      <c r="BC383" s="56" t="str">
        <f t="shared" si="76"/>
        <v/>
      </c>
      <c r="BD383" s="45">
        <f>IF(Q383&gt;'Costes máximos'!$D$22,'Costes máximos'!$D$22,Q383)</f>
        <v>0</v>
      </c>
      <c r="BE383" s="45">
        <f>IF(R383&gt;'Costes máximos'!$D$22,'Costes máximos'!$D$22,R383)</f>
        <v>0</v>
      </c>
      <c r="BF383" s="45">
        <f>IF(S383&gt;'Costes máximos'!$D$22,'Costes máximos'!$D$22,S383)</f>
        <v>0</v>
      </c>
      <c r="BG383" s="45">
        <f>IF(T383&gt;'Costes máximos'!$D$22,'Costes máximos'!$D$22,T383)</f>
        <v>0</v>
      </c>
      <c r="BH383" s="45">
        <f>IF(U383&gt;'Costes máximos'!$D$22,'Costes máximos'!$D$22,U383)</f>
        <v>0</v>
      </c>
    </row>
    <row r="384" spans="2:60" hidden="1" outlineLevel="1" x14ac:dyDescent="0.25">
      <c r="B384" s="63"/>
      <c r="C384" s="64"/>
      <c r="D384" s="64"/>
      <c r="E384" s="64"/>
      <c r="F384" s="95">
        <f>IFERROR(INDEX('1. Paquetes y Tareas'!$F$16:$F$84,MATCH(BC384,'1. Paquetes y Tareas'!$E$16:$E$84,0)),0)</f>
        <v>0</v>
      </c>
      <c r="G384" s="50"/>
      <c r="H384" s="96">
        <f>IF($C$48="Investigación industrial",IFERROR(INDEX('3. Gasto Total '!$G$25:$G$43,MATCH(G384,'3. Gasto Total '!$B$25:$B$43,0)),""),IFERROR(INDEX('3. Gasto Total '!$H$25:$H$43,MATCH(G384,'3. Gasto Total '!$B$25:$B$43,0)),))</f>
        <v>0</v>
      </c>
      <c r="I384" s="40"/>
      <c r="J384" s="40"/>
      <c r="K384" s="40"/>
      <c r="L384" s="40"/>
      <c r="M384" s="40"/>
      <c r="N384" s="40"/>
      <c r="O384" s="40"/>
      <c r="P384" s="95">
        <f t="shared" si="77"/>
        <v>0</v>
      </c>
      <c r="Q384" s="43"/>
      <c r="R384" s="43"/>
      <c r="S384" s="43"/>
      <c r="T384" s="44"/>
      <c r="U384" s="44"/>
      <c r="V384" s="97">
        <f t="shared" si="78"/>
        <v>0</v>
      </c>
      <c r="W384" s="97">
        <f t="shared" si="66"/>
        <v>0</v>
      </c>
      <c r="X384" s="97">
        <f t="shared" si="67"/>
        <v>0</v>
      </c>
      <c r="Y384" s="113"/>
      <c r="Z384" s="44"/>
      <c r="AA384" s="53"/>
      <c r="AB384" s="53"/>
      <c r="AC384" s="97">
        <f t="shared" si="68"/>
        <v>0</v>
      </c>
      <c r="AD384" s="113"/>
      <c r="AE384" s="46"/>
      <c r="AF384" s="46"/>
      <c r="AG384" s="46"/>
      <c r="AH384" s="97">
        <f t="shared" si="69"/>
        <v>0</v>
      </c>
      <c r="AI384" s="113"/>
      <c r="AJ384" s="46"/>
      <c r="AK384" s="54"/>
      <c r="AL384" s="53"/>
      <c r="AM384" s="97">
        <f t="shared" si="70"/>
        <v>0</v>
      </c>
      <c r="AN384" s="113"/>
      <c r="AO384" s="46"/>
      <c r="AP384" s="54"/>
      <c r="AQ384" s="53"/>
      <c r="AR384" s="97">
        <f t="shared" si="71"/>
        <v>0</v>
      </c>
      <c r="AS384" s="97">
        <f t="shared" si="72"/>
        <v>0</v>
      </c>
      <c r="AT384" s="97">
        <f t="shared" si="73"/>
        <v>0</v>
      </c>
      <c r="AU384" s="97">
        <f t="shared" si="74"/>
        <v>0</v>
      </c>
      <c r="AV384" s="113"/>
      <c r="AW384" s="46"/>
      <c r="AX384" s="46"/>
      <c r="AY384" s="97">
        <f t="shared" si="75"/>
        <v>0</v>
      </c>
      <c r="BC384" s="56" t="str">
        <f t="shared" si="76"/>
        <v/>
      </c>
      <c r="BD384" s="45">
        <f>IF(Q384&gt;'Costes máximos'!$D$22,'Costes máximos'!$D$22,Q384)</f>
        <v>0</v>
      </c>
      <c r="BE384" s="45">
        <f>IF(R384&gt;'Costes máximos'!$D$22,'Costes máximos'!$D$22,R384)</f>
        <v>0</v>
      </c>
      <c r="BF384" s="45">
        <f>IF(S384&gt;'Costes máximos'!$D$22,'Costes máximos'!$D$22,S384)</f>
        <v>0</v>
      </c>
      <c r="BG384" s="45">
        <f>IF(T384&gt;'Costes máximos'!$D$22,'Costes máximos'!$D$22,T384)</f>
        <v>0</v>
      </c>
      <c r="BH384" s="45">
        <f>IF(U384&gt;'Costes máximos'!$D$22,'Costes máximos'!$D$22,U384)</f>
        <v>0</v>
      </c>
    </row>
    <row r="385" spans="2:60" hidden="1" outlineLevel="1" x14ac:dyDescent="0.25">
      <c r="B385" s="63"/>
      <c r="C385" s="64"/>
      <c r="D385" s="64"/>
      <c r="E385" s="64"/>
      <c r="F385" s="95">
        <f>IFERROR(INDEX('1. Paquetes y Tareas'!$F$16:$F$84,MATCH(BC385,'1. Paquetes y Tareas'!$E$16:$E$84,0)),0)</f>
        <v>0</v>
      </c>
      <c r="G385" s="50"/>
      <c r="H385" s="96">
        <f>IF($C$48="Investigación industrial",IFERROR(INDEX('3. Gasto Total '!$G$25:$G$43,MATCH(G385,'3. Gasto Total '!$B$25:$B$43,0)),""),IFERROR(INDEX('3. Gasto Total '!$H$25:$H$43,MATCH(G385,'3. Gasto Total '!$B$25:$B$43,0)),))</f>
        <v>0</v>
      </c>
      <c r="I385" s="40"/>
      <c r="J385" s="40"/>
      <c r="K385" s="40"/>
      <c r="L385" s="40"/>
      <c r="M385" s="40"/>
      <c r="N385" s="40"/>
      <c r="O385" s="40"/>
      <c r="P385" s="95">
        <f t="shared" si="77"/>
        <v>0</v>
      </c>
      <c r="Q385" s="43"/>
      <c r="R385" s="43"/>
      <c r="S385" s="43"/>
      <c r="T385" s="44"/>
      <c r="U385" s="44"/>
      <c r="V385" s="97">
        <f t="shared" si="78"/>
        <v>0</v>
      </c>
      <c r="W385" s="97">
        <f t="shared" si="66"/>
        <v>0</v>
      </c>
      <c r="X385" s="97">
        <f t="shared" si="67"/>
        <v>0</v>
      </c>
      <c r="Y385" s="113"/>
      <c r="Z385" s="44"/>
      <c r="AA385" s="53"/>
      <c r="AB385" s="53"/>
      <c r="AC385" s="97">
        <f t="shared" si="68"/>
        <v>0</v>
      </c>
      <c r="AD385" s="113"/>
      <c r="AE385" s="46"/>
      <c r="AF385" s="46"/>
      <c r="AG385" s="46"/>
      <c r="AH385" s="97">
        <f t="shared" si="69"/>
        <v>0</v>
      </c>
      <c r="AI385" s="113"/>
      <c r="AJ385" s="46"/>
      <c r="AK385" s="54"/>
      <c r="AL385" s="53"/>
      <c r="AM385" s="97">
        <f t="shared" si="70"/>
        <v>0</v>
      </c>
      <c r="AN385" s="113"/>
      <c r="AO385" s="46"/>
      <c r="AP385" s="54"/>
      <c r="AQ385" s="53"/>
      <c r="AR385" s="97">
        <f t="shared" si="71"/>
        <v>0</v>
      </c>
      <c r="AS385" s="97">
        <f t="shared" si="72"/>
        <v>0</v>
      </c>
      <c r="AT385" s="97">
        <f t="shared" si="73"/>
        <v>0</v>
      </c>
      <c r="AU385" s="97">
        <f t="shared" si="74"/>
        <v>0</v>
      </c>
      <c r="AV385" s="113"/>
      <c r="AW385" s="46"/>
      <c r="AX385" s="46"/>
      <c r="AY385" s="97">
        <f t="shared" si="75"/>
        <v>0</v>
      </c>
      <c r="BC385" s="56" t="str">
        <f t="shared" si="76"/>
        <v/>
      </c>
      <c r="BD385" s="45">
        <f>IF(Q385&gt;'Costes máximos'!$D$22,'Costes máximos'!$D$22,Q385)</f>
        <v>0</v>
      </c>
      <c r="BE385" s="45">
        <f>IF(R385&gt;'Costes máximos'!$D$22,'Costes máximos'!$D$22,R385)</f>
        <v>0</v>
      </c>
      <c r="BF385" s="45">
        <f>IF(S385&gt;'Costes máximos'!$D$22,'Costes máximos'!$D$22,S385)</f>
        <v>0</v>
      </c>
      <c r="BG385" s="45">
        <f>IF(T385&gt;'Costes máximos'!$D$22,'Costes máximos'!$D$22,T385)</f>
        <v>0</v>
      </c>
      <c r="BH385" s="45">
        <f>IF(U385&gt;'Costes máximos'!$D$22,'Costes máximos'!$D$22,U385)</f>
        <v>0</v>
      </c>
    </row>
    <row r="386" spans="2:60" hidden="1" outlineLevel="1" x14ac:dyDescent="0.25">
      <c r="B386" s="63"/>
      <c r="C386" s="64"/>
      <c r="D386" s="64"/>
      <c r="E386" s="64"/>
      <c r="F386" s="95">
        <f>IFERROR(INDEX('1. Paquetes y Tareas'!$F$16:$F$84,MATCH(BC386,'1. Paquetes y Tareas'!$E$16:$E$84,0)),0)</f>
        <v>0</v>
      </c>
      <c r="G386" s="50"/>
      <c r="H386" s="96">
        <f>IF($C$48="Investigación industrial",IFERROR(INDEX('3. Gasto Total '!$G$25:$G$43,MATCH(G386,'3. Gasto Total '!$B$25:$B$43,0)),""),IFERROR(INDEX('3. Gasto Total '!$H$25:$H$43,MATCH(G386,'3. Gasto Total '!$B$25:$B$43,0)),))</f>
        <v>0</v>
      </c>
      <c r="I386" s="40"/>
      <c r="J386" s="40"/>
      <c r="K386" s="40"/>
      <c r="L386" s="40"/>
      <c r="M386" s="40"/>
      <c r="N386" s="40"/>
      <c r="O386" s="40"/>
      <c r="P386" s="95">
        <f t="shared" si="77"/>
        <v>0</v>
      </c>
      <c r="Q386" s="43"/>
      <c r="R386" s="43"/>
      <c r="S386" s="43"/>
      <c r="T386" s="44"/>
      <c r="U386" s="44"/>
      <c r="V386" s="97">
        <f t="shared" si="78"/>
        <v>0</v>
      </c>
      <c r="W386" s="97">
        <f t="shared" si="66"/>
        <v>0</v>
      </c>
      <c r="X386" s="97">
        <f t="shared" si="67"/>
        <v>0</v>
      </c>
      <c r="Y386" s="113"/>
      <c r="Z386" s="44"/>
      <c r="AA386" s="53"/>
      <c r="AB386" s="53"/>
      <c r="AC386" s="97">
        <f t="shared" si="68"/>
        <v>0</v>
      </c>
      <c r="AD386" s="113"/>
      <c r="AE386" s="46"/>
      <c r="AF386" s="46"/>
      <c r="AG386" s="46"/>
      <c r="AH386" s="97">
        <f t="shared" si="69"/>
        <v>0</v>
      </c>
      <c r="AI386" s="113"/>
      <c r="AJ386" s="46"/>
      <c r="AK386" s="54"/>
      <c r="AL386" s="53"/>
      <c r="AM386" s="97">
        <f t="shared" si="70"/>
        <v>0</v>
      </c>
      <c r="AN386" s="113"/>
      <c r="AO386" s="46"/>
      <c r="AP386" s="54"/>
      <c r="AQ386" s="53"/>
      <c r="AR386" s="97">
        <f t="shared" si="71"/>
        <v>0</v>
      </c>
      <c r="AS386" s="97">
        <f t="shared" si="72"/>
        <v>0</v>
      </c>
      <c r="AT386" s="97">
        <f t="shared" si="73"/>
        <v>0</v>
      </c>
      <c r="AU386" s="97">
        <f t="shared" si="74"/>
        <v>0</v>
      </c>
      <c r="AV386" s="113"/>
      <c r="AW386" s="46"/>
      <c r="AX386" s="46"/>
      <c r="AY386" s="97">
        <f t="shared" si="75"/>
        <v>0</v>
      </c>
      <c r="BC386" s="56" t="str">
        <f t="shared" si="76"/>
        <v/>
      </c>
      <c r="BD386" s="45">
        <f>IF(Q386&gt;'Costes máximos'!$D$22,'Costes máximos'!$D$22,Q386)</f>
        <v>0</v>
      </c>
      <c r="BE386" s="45">
        <f>IF(R386&gt;'Costes máximos'!$D$22,'Costes máximos'!$D$22,R386)</f>
        <v>0</v>
      </c>
      <c r="BF386" s="45">
        <f>IF(S386&gt;'Costes máximos'!$D$22,'Costes máximos'!$D$22,S386)</f>
        <v>0</v>
      </c>
      <c r="BG386" s="45">
        <f>IF(T386&gt;'Costes máximos'!$D$22,'Costes máximos'!$D$22,T386)</f>
        <v>0</v>
      </c>
      <c r="BH386" s="45">
        <f>IF(U386&gt;'Costes máximos'!$D$22,'Costes máximos'!$D$22,U386)</f>
        <v>0</v>
      </c>
    </row>
    <row r="387" spans="2:60" hidden="1" outlineLevel="1" x14ac:dyDescent="0.25">
      <c r="B387" s="63"/>
      <c r="C387" s="64"/>
      <c r="D387" s="64"/>
      <c r="E387" s="64"/>
      <c r="F387" s="95">
        <f>IFERROR(INDEX('1. Paquetes y Tareas'!$F$16:$F$84,MATCH(BC387,'1. Paquetes y Tareas'!$E$16:$E$84,0)),0)</f>
        <v>0</v>
      </c>
      <c r="G387" s="50"/>
      <c r="H387" s="96">
        <f>IF($C$48="Investigación industrial",IFERROR(INDEX('3. Gasto Total '!$G$25:$G$43,MATCH(G387,'3. Gasto Total '!$B$25:$B$43,0)),""),IFERROR(INDEX('3. Gasto Total '!$H$25:$H$43,MATCH(G387,'3. Gasto Total '!$B$25:$B$43,0)),))</f>
        <v>0</v>
      </c>
      <c r="I387" s="40"/>
      <c r="J387" s="40"/>
      <c r="K387" s="40"/>
      <c r="L387" s="40"/>
      <c r="M387" s="40"/>
      <c r="N387" s="40"/>
      <c r="O387" s="40"/>
      <c r="P387" s="95">
        <f t="shared" si="77"/>
        <v>0</v>
      </c>
      <c r="Q387" s="43"/>
      <c r="R387" s="43"/>
      <c r="S387" s="43"/>
      <c r="T387" s="44"/>
      <c r="U387" s="44"/>
      <c r="V387" s="97">
        <f t="shared" si="78"/>
        <v>0</v>
      </c>
      <c r="W387" s="97">
        <f t="shared" si="66"/>
        <v>0</v>
      </c>
      <c r="X387" s="97">
        <f t="shared" si="67"/>
        <v>0</v>
      </c>
      <c r="Y387" s="113"/>
      <c r="Z387" s="44"/>
      <c r="AA387" s="53"/>
      <c r="AB387" s="53"/>
      <c r="AC387" s="97">
        <f t="shared" si="68"/>
        <v>0</v>
      </c>
      <c r="AD387" s="113"/>
      <c r="AE387" s="46"/>
      <c r="AF387" s="46"/>
      <c r="AG387" s="46"/>
      <c r="AH387" s="97">
        <f t="shared" si="69"/>
        <v>0</v>
      </c>
      <c r="AI387" s="113"/>
      <c r="AJ387" s="46"/>
      <c r="AK387" s="54"/>
      <c r="AL387" s="53"/>
      <c r="AM387" s="97">
        <f t="shared" si="70"/>
        <v>0</v>
      </c>
      <c r="AN387" s="113"/>
      <c r="AO387" s="46"/>
      <c r="AP387" s="54"/>
      <c r="AQ387" s="53"/>
      <c r="AR387" s="97">
        <f t="shared" si="71"/>
        <v>0</v>
      </c>
      <c r="AS387" s="97">
        <f t="shared" si="72"/>
        <v>0</v>
      </c>
      <c r="AT387" s="97">
        <f t="shared" si="73"/>
        <v>0</v>
      </c>
      <c r="AU387" s="97">
        <f t="shared" si="74"/>
        <v>0</v>
      </c>
      <c r="AV387" s="113"/>
      <c r="AW387" s="46"/>
      <c r="AX387" s="46"/>
      <c r="AY387" s="97">
        <f t="shared" si="75"/>
        <v>0</v>
      </c>
      <c r="BC387" s="56" t="str">
        <f t="shared" si="76"/>
        <v/>
      </c>
      <c r="BD387" s="45">
        <f>IF(Q387&gt;'Costes máximos'!$D$22,'Costes máximos'!$D$22,Q387)</f>
        <v>0</v>
      </c>
      <c r="BE387" s="45">
        <f>IF(R387&gt;'Costes máximos'!$D$22,'Costes máximos'!$D$22,R387)</f>
        <v>0</v>
      </c>
      <c r="BF387" s="45">
        <f>IF(S387&gt;'Costes máximos'!$D$22,'Costes máximos'!$D$22,S387)</f>
        <v>0</v>
      </c>
      <c r="BG387" s="45">
        <f>IF(T387&gt;'Costes máximos'!$D$22,'Costes máximos'!$D$22,T387)</f>
        <v>0</v>
      </c>
      <c r="BH387" s="45">
        <f>IF(U387&gt;'Costes máximos'!$D$22,'Costes máximos'!$D$22,U387)</f>
        <v>0</v>
      </c>
    </row>
    <row r="388" spans="2:60" hidden="1" outlineLevel="1" x14ac:dyDescent="0.25">
      <c r="B388" s="63"/>
      <c r="C388" s="64"/>
      <c r="D388" s="64"/>
      <c r="E388" s="64"/>
      <c r="F388" s="95">
        <f>IFERROR(INDEX('1. Paquetes y Tareas'!$F$16:$F$84,MATCH(BC388,'1. Paquetes y Tareas'!$E$16:$E$84,0)),0)</f>
        <v>0</v>
      </c>
      <c r="G388" s="50"/>
      <c r="H388" s="96">
        <f>IF($C$48="Investigación industrial",IFERROR(INDEX('3. Gasto Total '!$G$25:$G$43,MATCH(G388,'3. Gasto Total '!$B$25:$B$43,0)),""),IFERROR(INDEX('3. Gasto Total '!$H$25:$H$43,MATCH(G388,'3. Gasto Total '!$B$25:$B$43,0)),))</f>
        <v>0</v>
      </c>
      <c r="I388" s="40"/>
      <c r="J388" s="40"/>
      <c r="K388" s="40"/>
      <c r="L388" s="40"/>
      <c r="M388" s="40"/>
      <c r="N388" s="40"/>
      <c r="O388" s="40"/>
      <c r="P388" s="95">
        <f t="shared" si="77"/>
        <v>0</v>
      </c>
      <c r="Q388" s="43"/>
      <c r="R388" s="43"/>
      <c r="S388" s="43"/>
      <c r="T388" s="44"/>
      <c r="U388" s="44"/>
      <c r="V388" s="97">
        <f t="shared" si="78"/>
        <v>0</v>
      </c>
      <c r="W388" s="97">
        <f t="shared" si="66"/>
        <v>0</v>
      </c>
      <c r="X388" s="97">
        <f t="shared" si="67"/>
        <v>0</v>
      </c>
      <c r="Y388" s="113"/>
      <c r="Z388" s="44"/>
      <c r="AA388" s="53"/>
      <c r="AB388" s="53"/>
      <c r="AC388" s="97">
        <f t="shared" si="68"/>
        <v>0</v>
      </c>
      <c r="AD388" s="113"/>
      <c r="AE388" s="46"/>
      <c r="AF388" s="46"/>
      <c r="AG388" s="46"/>
      <c r="AH388" s="97">
        <f t="shared" si="69"/>
        <v>0</v>
      </c>
      <c r="AI388" s="113"/>
      <c r="AJ388" s="46"/>
      <c r="AK388" s="54"/>
      <c r="AL388" s="53"/>
      <c r="AM388" s="97">
        <f t="shared" si="70"/>
        <v>0</v>
      </c>
      <c r="AN388" s="113"/>
      <c r="AO388" s="46"/>
      <c r="AP388" s="54"/>
      <c r="AQ388" s="53"/>
      <c r="AR388" s="97">
        <f t="shared" si="71"/>
        <v>0</v>
      </c>
      <c r="AS388" s="97">
        <f t="shared" si="72"/>
        <v>0</v>
      </c>
      <c r="AT388" s="97">
        <f t="shared" si="73"/>
        <v>0</v>
      </c>
      <c r="AU388" s="97">
        <f t="shared" si="74"/>
        <v>0</v>
      </c>
      <c r="AV388" s="113"/>
      <c r="AW388" s="46"/>
      <c r="AX388" s="46"/>
      <c r="AY388" s="97">
        <f t="shared" si="75"/>
        <v>0</v>
      </c>
      <c r="BC388" s="56" t="str">
        <f t="shared" si="76"/>
        <v/>
      </c>
      <c r="BD388" s="45">
        <f>IF(Q388&gt;'Costes máximos'!$D$22,'Costes máximos'!$D$22,Q388)</f>
        <v>0</v>
      </c>
      <c r="BE388" s="45">
        <f>IF(R388&gt;'Costes máximos'!$D$22,'Costes máximos'!$D$22,R388)</f>
        <v>0</v>
      </c>
      <c r="BF388" s="45">
        <f>IF(S388&gt;'Costes máximos'!$D$22,'Costes máximos'!$D$22,S388)</f>
        <v>0</v>
      </c>
      <c r="BG388" s="45">
        <f>IF(T388&gt;'Costes máximos'!$D$22,'Costes máximos'!$D$22,T388)</f>
        <v>0</v>
      </c>
      <c r="BH388" s="45">
        <f>IF(U388&gt;'Costes máximos'!$D$22,'Costes máximos'!$D$22,U388)</f>
        <v>0</v>
      </c>
    </row>
    <row r="389" spans="2:60" hidden="1" outlineLevel="1" x14ac:dyDescent="0.25">
      <c r="B389" s="63"/>
      <c r="C389" s="64"/>
      <c r="D389" s="64"/>
      <c r="E389" s="64"/>
      <c r="F389" s="95">
        <f>IFERROR(INDEX('1. Paquetes y Tareas'!$F$16:$F$84,MATCH(BC389,'1. Paquetes y Tareas'!$E$16:$E$84,0)),0)</f>
        <v>0</v>
      </c>
      <c r="G389" s="50"/>
      <c r="H389" s="96">
        <f>IF($C$48="Investigación industrial",IFERROR(INDEX('3. Gasto Total '!$G$25:$G$43,MATCH(G389,'3. Gasto Total '!$B$25:$B$43,0)),""),IFERROR(INDEX('3. Gasto Total '!$H$25:$H$43,MATCH(G389,'3. Gasto Total '!$B$25:$B$43,0)),))</f>
        <v>0</v>
      </c>
      <c r="I389" s="40"/>
      <c r="J389" s="40"/>
      <c r="K389" s="40"/>
      <c r="L389" s="40"/>
      <c r="M389" s="40"/>
      <c r="N389" s="40"/>
      <c r="O389" s="40"/>
      <c r="P389" s="95">
        <f t="shared" si="77"/>
        <v>0</v>
      </c>
      <c r="Q389" s="43"/>
      <c r="R389" s="43"/>
      <c r="S389" s="43"/>
      <c r="T389" s="44"/>
      <c r="U389" s="44"/>
      <c r="V389" s="97">
        <f t="shared" si="78"/>
        <v>0</v>
      </c>
      <c r="W389" s="97">
        <f t="shared" si="66"/>
        <v>0</v>
      </c>
      <c r="X389" s="97">
        <f t="shared" si="67"/>
        <v>0</v>
      </c>
      <c r="Y389" s="113"/>
      <c r="Z389" s="44"/>
      <c r="AA389" s="53"/>
      <c r="AB389" s="53"/>
      <c r="AC389" s="97">
        <f t="shared" si="68"/>
        <v>0</v>
      </c>
      <c r="AD389" s="113"/>
      <c r="AE389" s="46"/>
      <c r="AF389" s="46"/>
      <c r="AG389" s="46"/>
      <c r="AH389" s="97">
        <f t="shared" si="69"/>
        <v>0</v>
      </c>
      <c r="AI389" s="113"/>
      <c r="AJ389" s="46"/>
      <c r="AK389" s="54"/>
      <c r="AL389" s="53"/>
      <c r="AM389" s="97">
        <f t="shared" si="70"/>
        <v>0</v>
      </c>
      <c r="AN389" s="113"/>
      <c r="AO389" s="46"/>
      <c r="AP389" s="54"/>
      <c r="AQ389" s="53"/>
      <c r="AR389" s="97">
        <f t="shared" si="71"/>
        <v>0</v>
      </c>
      <c r="AS389" s="97">
        <f t="shared" si="72"/>
        <v>0</v>
      </c>
      <c r="AT389" s="97">
        <f t="shared" si="73"/>
        <v>0</v>
      </c>
      <c r="AU389" s="97">
        <f t="shared" si="74"/>
        <v>0</v>
      </c>
      <c r="AV389" s="113"/>
      <c r="AW389" s="46"/>
      <c r="AX389" s="46"/>
      <c r="AY389" s="97">
        <f t="shared" si="75"/>
        <v>0</v>
      </c>
      <c r="BC389" s="56" t="str">
        <f t="shared" si="76"/>
        <v/>
      </c>
      <c r="BD389" s="45">
        <f>IF(Q389&gt;'Costes máximos'!$D$22,'Costes máximos'!$D$22,Q389)</f>
        <v>0</v>
      </c>
      <c r="BE389" s="45">
        <f>IF(R389&gt;'Costes máximos'!$D$22,'Costes máximos'!$D$22,R389)</f>
        <v>0</v>
      </c>
      <c r="BF389" s="45">
        <f>IF(S389&gt;'Costes máximos'!$D$22,'Costes máximos'!$D$22,S389)</f>
        <v>0</v>
      </c>
      <c r="BG389" s="45">
        <f>IF(T389&gt;'Costes máximos'!$D$22,'Costes máximos'!$D$22,T389)</f>
        <v>0</v>
      </c>
      <c r="BH389" s="45">
        <f>IF(U389&gt;'Costes máximos'!$D$22,'Costes máximos'!$D$22,U389)</f>
        <v>0</v>
      </c>
    </row>
    <row r="390" spans="2:60" hidden="1" outlineLevel="1" x14ac:dyDescent="0.25">
      <c r="B390" s="63"/>
      <c r="C390" s="64"/>
      <c r="D390" s="64"/>
      <c r="E390" s="64"/>
      <c r="F390" s="95">
        <f>IFERROR(INDEX('1. Paquetes y Tareas'!$F$16:$F$84,MATCH(BC390,'1. Paquetes y Tareas'!$E$16:$E$84,0)),0)</f>
        <v>0</v>
      </c>
      <c r="G390" s="50"/>
      <c r="H390" s="96">
        <f>IF($C$48="Investigación industrial",IFERROR(INDEX('3. Gasto Total '!$G$25:$G$43,MATCH(G390,'3. Gasto Total '!$B$25:$B$43,0)),""),IFERROR(INDEX('3. Gasto Total '!$H$25:$H$43,MATCH(G390,'3. Gasto Total '!$B$25:$B$43,0)),))</f>
        <v>0</v>
      </c>
      <c r="I390" s="40"/>
      <c r="J390" s="40"/>
      <c r="K390" s="40"/>
      <c r="L390" s="40"/>
      <c r="M390" s="40"/>
      <c r="N390" s="40"/>
      <c r="O390" s="40"/>
      <c r="P390" s="95">
        <f t="shared" si="77"/>
        <v>0</v>
      </c>
      <c r="Q390" s="43"/>
      <c r="R390" s="43"/>
      <c r="S390" s="43"/>
      <c r="T390" s="44"/>
      <c r="U390" s="44"/>
      <c r="V390" s="97">
        <f t="shared" si="78"/>
        <v>0</v>
      </c>
      <c r="W390" s="97">
        <f t="shared" si="66"/>
        <v>0</v>
      </c>
      <c r="X390" s="97">
        <f t="shared" si="67"/>
        <v>0</v>
      </c>
      <c r="Y390" s="113"/>
      <c r="Z390" s="44"/>
      <c r="AA390" s="53"/>
      <c r="AB390" s="53"/>
      <c r="AC390" s="97">
        <f t="shared" si="68"/>
        <v>0</v>
      </c>
      <c r="AD390" s="113"/>
      <c r="AE390" s="46"/>
      <c r="AF390" s="46"/>
      <c r="AG390" s="46"/>
      <c r="AH390" s="97">
        <f t="shared" si="69"/>
        <v>0</v>
      </c>
      <c r="AI390" s="113"/>
      <c r="AJ390" s="46"/>
      <c r="AK390" s="54"/>
      <c r="AL390" s="53"/>
      <c r="AM390" s="97">
        <f t="shared" si="70"/>
        <v>0</v>
      </c>
      <c r="AN390" s="113"/>
      <c r="AO390" s="46"/>
      <c r="AP390" s="54"/>
      <c r="AQ390" s="53"/>
      <c r="AR390" s="97">
        <f t="shared" si="71"/>
        <v>0</v>
      </c>
      <c r="AS390" s="97">
        <f t="shared" si="72"/>
        <v>0</v>
      </c>
      <c r="AT390" s="97">
        <f t="shared" si="73"/>
        <v>0</v>
      </c>
      <c r="AU390" s="97">
        <f t="shared" si="74"/>
        <v>0</v>
      </c>
      <c r="AV390" s="113"/>
      <c r="AW390" s="46"/>
      <c r="AX390" s="46"/>
      <c r="AY390" s="97">
        <f t="shared" si="75"/>
        <v>0</v>
      </c>
      <c r="BC390" s="56" t="str">
        <f t="shared" si="76"/>
        <v/>
      </c>
      <c r="BD390" s="45">
        <f>IF(Q390&gt;'Costes máximos'!$D$22,'Costes máximos'!$D$22,Q390)</f>
        <v>0</v>
      </c>
      <c r="BE390" s="45">
        <f>IF(R390&gt;'Costes máximos'!$D$22,'Costes máximos'!$D$22,R390)</f>
        <v>0</v>
      </c>
      <c r="BF390" s="45">
        <f>IF(S390&gt;'Costes máximos'!$D$22,'Costes máximos'!$D$22,S390)</f>
        <v>0</v>
      </c>
      <c r="BG390" s="45">
        <f>IF(T390&gt;'Costes máximos'!$D$22,'Costes máximos'!$D$22,T390)</f>
        <v>0</v>
      </c>
      <c r="BH390" s="45">
        <f>IF(U390&gt;'Costes máximos'!$D$22,'Costes máximos'!$D$22,U390)</f>
        <v>0</v>
      </c>
    </row>
    <row r="391" spans="2:60" hidden="1" outlineLevel="1" x14ac:dyDescent="0.25">
      <c r="B391" s="63"/>
      <c r="C391" s="64"/>
      <c r="D391" s="64"/>
      <c r="E391" s="64"/>
      <c r="F391" s="95">
        <f>IFERROR(INDEX('1. Paquetes y Tareas'!$F$16:$F$84,MATCH(BC391,'1. Paquetes y Tareas'!$E$16:$E$84,0)),0)</f>
        <v>0</v>
      </c>
      <c r="G391" s="50"/>
      <c r="H391" s="96">
        <f>IF($C$48="Investigación industrial",IFERROR(INDEX('3. Gasto Total '!$G$25:$G$43,MATCH(G391,'3. Gasto Total '!$B$25:$B$43,0)),""),IFERROR(INDEX('3. Gasto Total '!$H$25:$H$43,MATCH(G391,'3. Gasto Total '!$B$25:$B$43,0)),))</f>
        <v>0</v>
      </c>
      <c r="I391" s="40"/>
      <c r="J391" s="40"/>
      <c r="K391" s="40"/>
      <c r="L391" s="40"/>
      <c r="M391" s="40"/>
      <c r="N391" s="40"/>
      <c r="O391" s="40"/>
      <c r="P391" s="95">
        <f t="shared" si="77"/>
        <v>0</v>
      </c>
      <c r="Q391" s="43"/>
      <c r="R391" s="43"/>
      <c r="S391" s="43"/>
      <c r="T391" s="44"/>
      <c r="U391" s="44"/>
      <c r="V391" s="97">
        <f t="shared" si="78"/>
        <v>0</v>
      </c>
      <c r="W391" s="97">
        <f t="shared" si="66"/>
        <v>0</v>
      </c>
      <c r="X391" s="97">
        <f t="shared" si="67"/>
        <v>0</v>
      </c>
      <c r="Y391" s="113"/>
      <c r="Z391" s="44"/>
      <c r="AA391" s="53"/>
      <c r="AB391" s="53"/>
      <c r="AC391" s="97">
        <f t="shared" si="68"/>
        <v>0</v>
      </c>
      <c r="AD391" s="113"/>
      <c r="AE391" s="46"/>
      <c r="AF391" s="46"/>
      <c r="AG391" s="46"/>
      <c r="AH391" s="97">
        <f t="shared" si="69"/>
        <v>0</v>
      </c>
      <c r="AI391" s="113"/>
      <c r="AJ391" s="46"/>
      <c r="AK391" s="54"/>
      <c r="AL391" s="53"/>
      <c r="AM391" s="97">
        <f t="shared" si="70"/>
        <v>0</v>
      </c>
      <c r="AN391" s="113"/>
      <c r="AO391" s="46"/>
      <c r="AP391" s="54"/>
      <c r="AQ391" s="53"/>
      <c r="AR391" s="97">
        <f t="shared" si="71"/>
        <v>0</v>
      </c>
      <c r="AS391" s="97">
        <f t="shared" si="72"/>
        <v>0</v>
      </c>
      <c r="AT391" s="97">
        <f t="shared" si="73"/>
        <v>0</v>
      </c>
      <c r="AU391" s="97">
        <f t="shared" si="74"/>
        <v>0</v>
      </c>
      <c r="AV391" s="113"/>
      <c r="AW391" s="46"/>
      <c r="AX391" s="46"/>
      <c r="AY391" s="97">
        <f t="shared" si="75"/>
        <v>0</v>
      </c>
      <c r="BC391" s="56" t="str">
        <f t="shared" si="76"/>
        <v/>
      </c>
      <c r="BD391" s="45">
        <f>IF(Q391&gt;'Costes máximos'!$D$22,'Costes máximos'!$D$22,Q391)</f>
        <v>0</v>
      </c>
      <c r="BE391" s="45">
        <f>IF(R391&gt;'Costes máximos'!$D$22,'Costes máximos'!$D$22,R391)</f>
        <v>0</v>
      </c>
      <c r="BF391" s="45">
        <f>IF(S391&gt;'Costes máximos'!$D$22,'Costes máximos'!$D$22,S391)</f>
        <v>0</v>
      </c>
      <c r="BG391" s="45">
        <f>IF(T391&gt;'Costes máximos'!$D$22,'Costes máximos'!$D$22,T391)</f>
        <v>0</v>
      </c>
      <c r="BH391" s="45">
        <f>IF(U391&gt;'Costes máximos'!$D$22,'Costes máximos'!$D$22,U391)</f>
        <v>0</v>
      </c>
    </row>
    <row r="392" spans="2:60" hidden="1" outlineLevel="1" x14ac:dyDescent="0.25">
      <c r="B392" s="63"/>
      <c r="C392" s="64"/>
      <c r="D392" s="64"/>
      <c r="E392" s="64"/>
      <c r="F392" s="95">
        <f>IFERROR(INDEX('1. Paquetes y Tareas'!$F$16:$F$84,MATCH(BC392,'1. Paquetes y Tareas'!$E$16:$E$84,0)),0)</f>
        <v>0</v>
      </c>
      <c r="G392" s="50"/>
      <c r="H392" s="96">
        <f>IF($C$48="Investigación industrial",IFERROR(INDEX('3. Gasto Total '!$G$25:$G$43,MATCH(G392,'3. Gasto Total '!$B$25:$B$43,0)),""),IFERROR(INDEX('3. Gasto Total '!$H$25:$H$43,MATCH(G392,'3. Gasto Total '!$B$25:$B$43,0)),))</f>
        <v>0</v>
      </c>
      <c r="I392" s="40"/>
      <c r="J392" s="40"/>
      <c r="K392" s="40"/>
      <c r="L392" s="40"/>
      <c r="M392" s="40"/>
      <c r="N392" s="40"/>
      <c r="O392" s="40"/>
      <c r="P392" s="95">
        <f t="shared" si="77"/>
        <v>0</v>
      </c>
      <c r="Q392" s="43"/>
      <c r="R392" s="43"/>
      <c r="S392" s="43"/>
      <c r="T392" s="44"/>
      <c r="U392" s="44"/>
      <c r="V392" s="97">
        <f t="shared" si="78"/>
        <v>0</v>
      </c>
      <c r="W392" s="97">
        <f t="shared" si="66"/>
        <v>0</v>
      </c>
      <c r="X392" s="97">
        <f t="shared" si="67"/>
        <v>0</v>
      </c>
      <c r="Y392" s="113"/>
      <c r="Z392" s="44"/>
      <c r="AA392" s="53"/>
      <c r="AB392" s="53"/>
      <c r="AC392" s="97">
        <f t="shared" si="68"/>
        <v>0</v>
      </c>
      <c r="AD392" s="113"/>
      <c r="AE392" s="46"/>
      <c r="AF392" s="46"/>
      <c r="AG392" s="46"/>
      <c r="AH392" s="97">
        <f t="shared" si="69"/>
        <v>0</v>
      </c>
      <c r="AI392" s="113"/>
      <c r="AJ392" s="46"/>
      <c r="AK392" s="54"/>
      <c r="AL392" s="53"/>
      <c r="AM392" s="97">
        <f t="shared" si="70"/>
        <v>0</v>
      </c>
      <c r="AN392" s="113"/>
      <c r="AO392" s="46"/>
      <c r="AP392" s="54"/>
      <c r="AQ392" s="53"/>
      <c r="AR392" s="97">
        <f t="shared" si="71"/>
        <v>0</v>
      </c>
      <c r="AS392" s="97">
        <f t="shared" si="72"/>
        <v>0</v>
      </c>
      <c r="AT392" s="97">
        <f t="shared" si="73"/>
        <v>0</v>
      </c>
      <c r="AU392" s="97">
        <f t="shared" si="74"/>
        <v>0</v>
      </c>
      <c r="AV392" s="113"/>
      <c r="AW392" s="46"/>
      <c r="AX392" s="46"/>
      <c r="AY392" s="97">
        <f t="shared" si="75"/>
        <v>0</v>
      </c>
      <c r="BC392" s="56" t="str">
        <f t="shared" si="76"/>
        <v/>
      </c>
      <c r="BD392" s="45">
        <f>IF(Q392&gt;'Costes máximos'!$D$22,'Costes máximos'!$D$22,Q392)</f>
        <v>0</v>
      </c>
      <c r="BE392" s="45">
        <f>IF(R392&gt;'Costes máximos'!$D$22,'Costes máximos'!$D$22,R392)</f>
        <v>0</v>
      </c>
      <c r="BF392" s="45">
        <f>IF(S392&gt;'Costes máximos'!$D$22,'Costes máximos'!$D$22,S392)</f>
        <v>0</v>
      </c>
      <c r="BG392" s="45">
        <f>IF(T392&gt;'Costes máximos'!$D$22,'Costes máximos'!$D$22,T392)</f>
        <v>0</v>
      </c>
      <c r="BH392" s="45">
        <f>IF(U392&gt;'Costes máximos'!$D$22,'Costes máximos'!$D$22,U392)</f>
        <v>0</v>
      </c>
    </row>
    <row r="393" spans="2:60" hidden="1" outlineLevel="1" x14ac:dyDescent="0.25">
      <c r="B393" s="63"/>
      <c r="C393" s="64"/>
      <c r="D393" s="64"/>
      <c r="E393" s="64"/>
      <c r="F393" s="95">
        <f>IFERROR(INDEX('1. Paquetes y Tareas'!$F$16:$F$84,MATCH(BC393,'1. Paquetes y Tareas'!$E$16:$E$84,0)),0)</f>
        <v>0</v>
      </c>
      <c r="G393" s="50"/>
      <c r="H393" s="96">
        <f>IF($C$48="Investigación industrial",IFERROR(INDEX('3. Gasto Total '!$G$25:$G$43,MATCH(G393,'3. Gasto Total '!$B$25:$B$43,0)),""),IFERROR(INDEX('3. Gasto Total '!$H$25:$H$43,MATCH(G393,'3. Gasto Total '!$B$25:$B$43,0)),))</f>
        <v>0</v>
      </c>
      <c r="I393" s="40"/>
      <c r="J393" s="40"/>
      <c r="K393" s="40"/>
      <c r="L393" s="40"/>
      <c r="M393" s="40"/>
      <c r="N393" s="40"/>
      <c r="O393" s="40"/>
      <c r="P393" s="95">
        <f t="shared" si="77"/>
        <v>0</v>
      </c>
      <c r="Q393" s="43"/>
      <c r="R393" s="43"/>
      <c r="S393" s="43"/>
      <c r="T393" s="44"/>
      <c r="U393" s="44"/>
      <c r="V393" s="97">
        <f t="shared" si="78"/>
        <v>0</v>
      </c>
      <c r="W393" s="97">
        <f t="shared" si="66"/>
        <v>0</v>
      </c>
      <c r="X393" s="97">
        <f t="shared" si="67"/>
        <v>0</v>
      </c>
      <c r="Y393" s="113"/>
      <c r="Z393" s="44"/>
      <c r="AA393" s="53"/>
      <c r="AB393" s="53"/>
      <c r="AC393" s="97">
        <f t="shared" si="68"/>
        <v>0</v>
      </c>
      <c r="AD393" s="113"/>
      <c r="AE393" s="46"/>
      <c r="AF393" s="46"/>
      <c r="AG393" s="46"/>
      <c r="AH393" s="97">
        <f t="shared" si="69"/>
        <v>0</v>
      </c>
      <c r="AI393" s="113"/>
      <c r="AJ393" s="46"/>
      <c r="AK393" s="54"/>
      <c r="AL393" s="53"/>
      <c r="AM393" s="97">
        <f t="shared" si="70"/>
        <v>0</v>
      </c>
      <c r="AN393" s="113"/>
      <c r="AO393" s="46"/>
      <c r="AP393" s="54"/>
      <c r="AQ393" s="53"/>
      <c r="AR393" s="97">
        <f t="shared" si="71"/>
        <v>0</v>
      </c>
      <c r="AS393" s="97">
        <f t="shared" si="72"/>
        <v>0</v>
      </c>
      <c r="AT393" s="97">
        <f t="shared" si="73"/>
        <v>0</v>
      </c>
      <c r="AU393" s="97">
        <f t="shared" si="74"/>
        <v>0</v>
      </c>
      <c r="AV393" s="113"/>
      <c r="AW393" s="46"/>
      <c r="AX393" s="46"/>
      <c r="AY393" s="97">
        <f t="shared" si="75"/>
        <v>0</v>
      </c>
      <c r="BC393" s="56" t="str">
        <f t="shared" si="76"/>
        <v/>
      </c>
      <c r="BD393" s="45">
        <f>IF(Q393&gt;'Costes máximos'!$D$22,'Costes máximos'!$D$22,Q393)</f>
        <v>0</v>
      </c>
      <c r="BE393" s="45">
        <f>IF(R393&gt;'Costes máximos'!$D$22,'Costes máximos'!$D$22,R393)</f>
        <v>0</v>
      </c>
      <c r="BF393" s="45">
        <f>IF(S393&gt;'Costes máximos'!$D$22,'Costes máximos'!$D$22,S393)</f>
        <v>0</v>
      </c>
      <c r="BG393" s="45">
        <f>IF(T393&gt;'Costes máximos'!$D$22,'Costes máximos'!$D$22,T393)</f>
        <v>0</v>
      </c>
      <c r="BH393" s="45">
        <f>IF(U393&gt;'Costes máximos'!$D$22,'Costes máximos'!$D$22,U393)</f>
        <v>0</v>
      </c>
    </row>
    <row r="394" spans="2:60" hidden="1" outlineLevel="1" x14ac:dyDescent="0.25">
      <c r="B394" s="63"/>
      <c r="C394" s="64"/>
      <c r="D394" s="64"/>
      <c r="E394" s="64"/>
      <c r="F394" s="95">
        <f>IFERROR(INDEX('1. Paquetes y Tareas'!$F$16:$F$84,MATCH(BC394,'1. Paquetes y Tareas'!$E$16:$E$84,0)),0)</f>
        <v>0</v>
      </c>
      <c r="G394" s="50"/>
      <c r="H394" s="96">
        <f>IF($C$48="Investigación industrial",IFERROR(INDEX('3. Gasto Total '!$G$25:$G$43,MATCH(G394,'3. Gasto Total '!$B$25:$B$43,0)),""),IFERROR(INDEX('3. Gasto Total '!$H$25:$H$43,MATCH(G394,'3. Gasto Total '!$B$25:$B$43,0)),))</f>
        <v>0</v>
      </c>
      <c r="I394" s="40"/>
      <c r="J394" s="40"/>
      <c r="K394" s="40"/>
      <c r="L394" s="40"/>
      <c r="M394" s="40"/>
      <c r="N394" s="40"/>
      <c r="O394" s="40"/>
      <c r="P394" s="95">
        <f t="shared" si="77"/>
        <v>0</v>
      </c>
      <c r="Q394" s="43"/>
      <c r="R394" s="43"/>
      <c r="S394" s="43"/>
      <c r="T394" s="44"/>
      <c r="U394" s="44"/>
      <c r="V394" s="97">
        <f t="shared" si="78"/>
        <v>0</v>
      </c>
      <c r="W394" s="97">
        <f t="shared" si="66"/>
        <v>0</v>
      </c>
      <c r="X394" s="97">
        <f t="shared" si="67"/>
        <v>0</v>
      </c>
      <c r="Y394" s="113"/>
      <c r="Z394" s="44"/>
      <c r="AA394" s="53"/>
      <c r="AB394" s="53"/>
      <c r="AC394" s="97">
        <f t="shared" si="68"/>
        <v>0</v>
      </c>
      <c r="AD394" s="113"/>
      <c r="AE394" s="46"/>
      <c r="AF394" s="46"/>
      <c r="AG394" s="46"/>
      <c r="AH394" s="97">
        <f t="shared" si="69"/>
        <v>0</v>
      </c>
      <c r="AI394" s="113"/>
      <c r="AJ394" s="46"/>
      <c r="AK394" s="54"/>
      <c r="AL394" s="53"/>
      <c r="AM394" s="97">
        <f t="shared" si="70"/>
        <v>0</v>
      </c>
      <c r="AN394" s="113"/>
      <c r="AO394" s="46"/>
      <c r="AP394" s="54"/>
      <c r="AQ394" s="53"/>
      <c r="AR394" s="97">
        <f t="shared" si="71"/>
        <v>0</v>
      </c>
      <c r="AS394" s="97">
        <f t="shared" si="72"/>
        <v>0</v>
      </c>
      <c r="AT394" s="97">
        <f t="shared" si="73"/>
        <v>0</v>
      </c>
      <c r="AU394" s="97">
        <f t="shared" si="74"/>
        <v>0</v>
      </c>
      <c r="AV394" s="113"/>
      <c r="AW394" s="46"/>
      <c r="AX394" s="46"/>
      <c r="AY394" s="97">
        <f t="shared" si="75"/>
        <v>0</v>
      </c>
      <c r="BC394" s="56" t="str">
        <f t="shared" si="76"/>
        <v/>
      </c>
      <c r="BD394" s="45">
        <f>IF(Q394&gt;'Costes máximos'!$D$22,'Costes máximos'!$D$22,Q394)</f>
        <v>0</v>
      </c>
      <c r="BE394" s="45">
        <f>IF(R394&gt;'Costes máximos'!$D$22,'Costes máximos'!$D$22,R394)</f>
        <v>0</v>
      </c>
      <c r="BF394" s="45">
        <f>IF(S394&gt;'Costes máximos'!$D$22,'Costes máximos'!$D$22,S394)</f>
        <v>0</v>
      </c>
      <c r="BG394" s="45">
        <f>IF(T394&gt;'Costes máximos'!$D$22,'Costes máximos'!$D$22,T394)</f>
        <v>0</v>
      </c>
      <c r="BH394" s="45">
        <f>IF(U394&gt;'Costes máximos'!$D$22,'Costes máximos'!$D$22,U394)</f>
        <v>0</v>
      </c>
    </row>
    <row r="395" spans="2:60" hidden="1" outlineLevel="1" x14ac:dyDescent="0.25">
      <c r="B395" s="63"/>
      <c r="C395" s="64"/>
      <c r="D395" s="64"/>
      <c r="E395" s="64"/>
      <c r="F395" s="95">
        <f>IFERROR(INDEX('1. Paquetes y Tareas'!$F$16:$F$84,MATCH(BC395,'1. Paquetes y Tareas'!$E$16:$E$84,0)),0)</f>
        <v>0</v>
      </c>
      <c r="G395" s="50"/>
      <c r="H395" s="96">
        <f>IF($C$48="Investigación industrial",IFERROR(INDEX('3. Gasto Total '!$G$25:$G$43,MATCH(G395,'3. Gasto Total '!$B$25:$B$43,0)),""),IFERROR(INDEX('3. Gasto Total '!$H$25:$H$43,MATCH(G395,'3. Gasto Total '!$B$25:$B$43,0)),))</f>
        <v>0</v>
      </c>
      <c r="I395" s="40"/>
      <c r="J395" s="40"/>
      <c r="K395" s="40"/>
      <c r="L395" s="40"/>
      <c r="M395" s="40"/>
      <c r="N395" s="40"/>
      <c r="O395" s="40"/>
      <c r="P395" s="95">
        <f t="shared" si="77"/>
        <v>0</v>
      </c>
      <c r="Q395" s="43"/>
      <c r="R395" s="43"/>
      <c r="S395" s="43"/>
      <c r="T395" s="44"/>
      <c r="U395" s="44"/>
      <c r="V395" s="97">
        <f t="shared" si="78"/>
        <v>0</v>
      </c>
      <c r="W395" s="97">
        <f t="shared" si="66"/>
        <v>0</v>
      </c>
      <c r="X395" s="97">
        <f t="shared" si="67"/>
        <v>0</v>
      </c>
      <c r="Y395" s="113"/>
      <c r="Z395" s="44"/>
      <c r="AA395" s="53"/>
      <c r="AB395" s="53"/>
      <c r="AC395" s="97">
        <f t="shared" si="68"/>
        <v>0</v>
      </c>
      <c r="AD395" s="113"/>
      <c r="AE395" s="46"/>
      <c r="AF395" s="46"/>
      <c r="AG395" s="46"/>
      <c r="AH395" s="97">
        <f t="shared" si="69"/>
        <v>0</v>
      </c>
      <c r="AI395" s="113"/>
      <c r="AJ395" s="46"/>
      <c r="AK395" s="54"/>
      <c r="AL395" s="53"/>
      <c r="AM395" s="97">
        <f t="shared" si="70"/>
        <v>0</v>
      </c>
      <c r="AN395" s="113"/>
      <c r="AO395" s="46"/>
      <c r="AP395" s="54"/>
      <c r="AQ395" s="53"/>
      <c r="AR395" s="97">
        <f t="shared" si="71"/>
        <v>0</v>
      </c>
      <c r="AS395" s="97">
        <f t="shared" si="72"/>
        <v>0</v>
      </c>
      <c r="AT395" s="97">
        <f t="shared" si="73"/>
        <v>0</v>
      </c>
      <c r="AU395" s="97">
        <f t="shared" si="74"/>
        <v>0</v>
      </c>
      <c r="AV395" s="113"/>
      <c r="AW395" s="46"/>
      <c r="AX395" s="46"/>
      <c r="AY395" s="97">
        <f t="shared" si="75"/>
        <v>0</v>
      </c>
      <c r="BC395" s="56" t="str">
        <f t="shared" si="76"/>
        <v/>
      </c>
      <c r="BD395" s="45">
        <f>IF(Q395&gt;'Costes máximos'!$D$22,'Costes máximos'!$D$22,Q395)</f>
        <v>0</v>
      </c>
      <c r="BE395" s="45">
        <f>IF(R395&gt;'Costes máximos'!$D$22,'Costes máximos'!$D$22,R395)</f>
        <v>0</v>
      </c>
      <c r="BF395" s="45">
        <f>IF(S395&gt;'Costes máximos'!$D$22,'Costes máximos'!$D$22,S395)</f>
        <v>0</v>
      </c>
      <c r="BG395" s="45">
        <f>IF(T395&gt;'Costes máximos'!$D$22,'Costes máximos'!$D$22,T395)</f>
        <v>0</v>
      </c>
      <c r="BH395" s="45">
        <f>IF(U395&gt;'Costes máximos'!$D$22,'Costes máximos'!$D$22,U395)</f>
        <v>0</v>
      </c>
    </row>
    <row r="396" spans="2:60" hidden="1" outlineLevel="1" x14ac:dyDescent="0.25">
      <c r="B396" s="63"/>
      <c r="C396" s="64"/>
      <c r="D396" s="64"/>
      <c r="E396" s="64"/>
      <c r="F396" s="95">
        <f>IFERROR(INDEX('1. Paquetes y Tareas'!$F$16:$F$84,MATCH(BC396,'1. Paquetes y Tareas'!$E$16:$E$84,0)),0)</f>
        <v>0</v>
      </c>
      <c r="G396" s="50"/>
      <c r="H396" s="96">
        <f>IF($C$48="Investigación industrial",IFERROR(INDEX('3. Gasto Total '!$G$25:$G$43,MATCH(G396,'3. Gasto Total '!$B$25:$B$43,0)),""),IFERROR(INDEX('3. Gasto Total '!$H$25:$H$43,MATCH(G396,'3. Gasto Total '!$B$25:$B$43,0)),))</f>
        <v>0</v>
      </c>
      <c r="I396" s="40"/>
      <c r="J396" s="40"/>
      <c r="K396" s="40"/>
      <c r="L396" s="40"/>
      <c r="M396" s="40"/>
      <c r="N396" s="40"/>
      <c r="O396" s="40"/>
      <c r="P396" s="95">
        <f t="shared" si="77"/>
        <v>0</v>
      </c>
      <c r="Q396" s="43"/>
      <c r="R396" s="43"/>
      <c r="S396" s="43"/>
      <c r="T396" s="44"/>
      <c r="U396" s="44"/>
      <c r="V396" s="97">
        <f t="shared" si="78"/>
        <v>0</v>
      </c>
      <c r="W396" s="97">
        <f t="shared" si="66"/>
        <v>0</v>
      </c>
      <c r="X396" s="97">
        <f t="shared" si="67"/>
        <v>0</v>
      </c>
      <c r="Y396" s="113"/>
      <c r="Z396" s="44"/>
      <c r="AA396" s="53"/>
      <c r="AB396" s="53"/>
      <c r="AC396" s="97">
        <f t="shared" si="68"/>
        <v>0</v>
      </c>
      <c r="AD396" s="113"/>
      <c r="AE396" s="46"/>
      <c r="AF396" s="46"/>
      <c r="AG396" s="46"/>
      <c r="AH396" s="97">
        <f t="shared" si="69"/>
        <v>0</v>
      </c>
      <c r="AI396" s="113"/>
      <c r="AJ396" s="46"/>
      <c r="AK396" s="54"/>
      <c r="AL396" s="53"/>
      <c r="AM396" s="97">
        <f t="shared" si="70"/>
        <v>0</v>
      </c>
      <c r="AN396" s="113"/>
      <c r="AO396" s="46"/>
      <c r="AP396" s="54"/>
      <c r="AQ396" s="53"/>
      <c r="AR396" s="97">
        <f t="shared" si="71"/>
        <v>0</v>
      </c>
      <c r="AS396" s="97">
        <f t="shared" si="72"/>
        <v>0</v>
      </c>
      <c r="AT396" s="97">
        <f t="shared" si="73"/>
        <v>0</v>
      </c>
      <c r="AU396" s="97">
        <f t="shared" si="74"/>
        <v>0</v>
      </c>
      <c r="AV396" s="113"/>
      <c r="AW396" s="46"/>
      <c r="AX396" s="46"/>
      <c r="AY396" s="97">
        <f t="shared" si="75"/>
        <v>0</v>
      </c>
      <c r="BC396" s="56" t="str">
        <f t="shared" si="76"/>
        <v/>
      </c>
      <c r="BD396" s="45">
        <f>IF(Q396&gt;'Costes máximos'!$D$22,'Costes máximos'!$D$22,Q396)</f>
        <v>0</v>
      </c>
      <c r="BE396" s="45">
        <f>IF(R396&gt;'Costes máximos'!$D$22,'Costes máximos'!$D$22,R396)</f>
        <v>0</v>
      </c>
      <c r="BF396" s="45">
        <f>IF(S396&gt;'Costes máximos'!$D$22,'Costes máximos'!$D$22,S396)</f>
        <v>0</v>
      </c>
      <c r="BG396" s="45">
        <f>IF(T396&gt;'Costes máximos'!$D$22,'Costes máximos'!$D$22,T396)</f>
        <v>0</v>
      </c>
      <c r="BH396" s="45">
        <f>IF(U396&gt;'Costes máximos'!$D$22,'Costes máximos'!$D$22,U396)</f>
        <v>0</v>
      </c>
    </row>
    <row r="397" spans="2:60" hidden="1" outlineLevel="1" x14ac:dyDescent="0.25">
      <c r="B397" s="63"/>
      <c r="C397" s="64"/>
      <c r="D397" s="64"/>
      <c r="E397" s="64"/>
      <c r="F397" s="95">
        <f>IFERROR(INDEX('1. Paquetes y Tareas'!$F$16:$F$84,MATCH(BC397,'1. Paquetes y Tareas'!$E$16:$E$84,0)),0)</f>
        <v>0</v>
      </c>
      <c r="G397" s="50"/>
      <c r="H397" s="96">
        <f>IF($C$48="Investigación industrial",IFERROR(INDEX('3. Gasto Total '!$G$25:$G$43,MATCH(G397,'3. Gasto Total '!$B$25:$B$43,0)),""),IFERROR(INDEX('3. Gasto Total '!$H$25:$H$43,MATCH(G397,'3. Gasto Total '!$B$25:$B$43,0)),))</f>
        <v>0</v>
      </c>
      <c r="I397" s="40"/>
      <c r="J397" s="40"/>
      <c r="K397" s="40"/>
      <c r="L397" s="40"/>
      <c r="M397" s="40"/>
      <c r="N397" s="40"/>
      <c r="O397" s="40"/>
      <c r="P397" s="95">
        <f t="shared" si="77"/>
        <v>0</v>
      </c>
      <c r="Q397" s="43"/>
      <c r="R397" s="43"/>
      <c r="S397" s="43"/>
      <c r="T397" s="44"/>
      <c r="U397" s="44"/>
      <c r="V397" s="97">
        <f t="shared" si="78"/>
        <v>0</v>
      </c>
      <c r="W397" s="97">
        <f t="shared" si="66"/>
        <v>0</v>
      </c>
      <c r="X397" s="97">
        <f t="shared" si="67"/>
        <v>0</v>
      </c>
      <c r="Y397" s="113"/>
      <c r="Z397" s="44"/>
      <c r="AA397" s="53"/>
      <c r="AB397" s="53"/>
      <c r="AC397" s="97">
        <f t="shared" si="68"/>
        <v>0</v>
      </c>
      <c r="AD397" s="113"/>
      <c r="AE397" s="46"/>
      <c r="AF397" s="46"/>
      <c r="AG397" s="46"/>
      <c r="AH397" s="97">
        <f t="shared" si="69"/>
        <v>0</v>
      </c>
      <c r="AI397" s="113"/>
      <c r="AJ397" s="46"/>
      <c r="AK397" s="54"/>
      <c r="AL397" s="53"/>
      <c r="AM397" s="97">
        <f t="shared" si="70"/>
        <v>0</v>
      </c>
      <c r="AN397" s="113"/>
      <c r="AO397" s="46"/>
      <c r="AP397" s="54"/>
      <c r="AQ397" s="53"/>
      <c r="AR397" s="97">
        <f t="shared" si="71"/>
        <v>0</v>
      </c>
      <c r="AS397" s="97">
        <f t="shared" si="72"/>
        <v>0</v>
      </c>
      <c r="AT397" s="97">
        <f t="shared" si="73"/>
        <v>0</v>
      </c>
      <c r="AU397" s="97">
        <f t="shared" si="74"/>
        <v>0</v>
      </c>
      <c r="AV397" s="113"/>
      <c r="AW397" s="46"/>
      <c r="AX397" s="46"/>
      <c r="AY397" s="97">
        <f t="shared" si="75"/>
        <v>0</v>
      </c>
      <c r="BC397" s="56" t="str">
        <f t="shared" si="76"/>
        <v/>
      </c>
      <c r="BD397" s="45">
        <f>IF(Q397&gt;'Costes máximos'!$D$22,'Costes máximos'!$D$22,Q397)</f>
        <v>0</v>
      </c>
      <c r="BE397" s="45">
        <f>IF(R397&gt;'Costes máximos'!$D$22,'Costes máximos'!$D$22,R397)</f>
        <v>0</v>
      </c>
      <c r="BF397" s="45">
        <f>IF(S397&gt;'Costes máximos'!$D$22,'Costes máximos'!$D$22,S397)</f>
        <v>0</v>
      </c>
      <c r="BG397" s="45">
        <f>IF(T397&gt;'Costes máximos'!$D$22,'Costes máximos'!$D$22,T397)</f>
        <v>0</v>
      </c>
      <c r="BH397" s="45">
        <f>IF(U397&gt;'Costes máximos'!$D$22,'Costes máximos'!$D$22,U397)</f>
        <v>0</v>
      </c>
    </row>
    <row r="398" spans="2:60" hidden="1" outlineLevel="1" x14ac:dyDescent="0.25">
      <c r="B398" s="63"/>
      <c r="C398" s="64"/>
      <c r="D398" s="64"/>
      <c r="E398" s="64"/>
      <c r="F398" s="95">
        <f>IFERROR(INDEX('1. Paquetes y Tareas'!$F$16:$F$84,MATCH(BC398,'1. Paquetes y Tareas'!$E$16:$E$84,0)),0)</f>
        <v>0</v>
      </c>
      <c r="G398" s="50"/>
      <c r="H398" s="96">
        <f>IF($C$48="Investigación industrial",IFERROR(INDEX('3. Gasto Total '!$G$25:$G$43,MATCH(G398,'3. Gasto Total '!$B$25:$B$43,0)),""),IFERROR(INDEX('3. Gasto Total '!$H$25:$H$43,MATCH(G398,'3. Gasto Total '!$B$25:$B$43,0)),))</f>
        <v>0</v>
      </c>
      <c r="I398" s="40"/>
      <c r="J398" s="40"/>
      <c r="K398" s="40"/>
      <c r="L398" s="40"/>
      <c r="M398" s="40"/>
      <c r="N398" s="40"/>
      <c r="O398" s="40"/>
      <c r="P398" s="95">
        <f t="shared" si="77"/>
        <v>0</v>
      </c>
      <c r="Q398" s="43"/>
      <c r="R398" s="43"/>
      <c r="S398" s="43"/>
      <c r="T398" s="44"/>
      <c r="U398" s="44"/>
      <c r="V398" s="97">
        <f t="shared" si="78"/>
        <v>0</v>
      </c>
      <c r="W398" s="97">
        <f t="shared" si="66"/>
        <v>0</v>
      </c>
      <c r="X398" s="97">
        <f t="shared" si="67"/>
        <v>0</v>
      </c>
      <c r="Y398" s="113"/>
      <c r="Z398" s="44"/>
      <c r="AA398" s="53"/>
      <c r="AB398" s="53"/>
      <c r="AC398" s="97">
        <f t="shared" si="68"/>
        <v>0</v>
      </c>
      <c r="AD398" s="113"/>
      <c r="AE398" s="46"/>
      <c r="AF398" s="46"/>
      <c r="AG398" s="46"/>
      <c r="AH398" s="97">
        <f t="shared" si="69"/>
        <v>0</v>
      </c>
      <c r="AI398" s="113"/>
      <c r="AJ398" s="46"/>
      <c r="AK398" s="54"/>
      <c r="AL398" s="53"/>
      <c r="AM398" s="97">
        <f t="shared" si="70"/>
        <v>0</v>
      </c>
      <c r="AN398" s="113"/>
      <c r="AO398" s="46"/>
      <c r="AP398" s="54"/>
      <c r="AQ398" s="53"/>
      <c r="AR398" s="97">
        <f t="shared" si="71"/>
        <v>0</v>
      </c>
      <c r="AS398" s="97">
        <f t="shared" si="72"/>
        <v>0</v>
      </c>
      <c r="AT398" s="97">
        <f t="shared" si="73"/>
        <v>0</v>
      </c>
      <c r="AU398" s="97">
        <f t="shared" si="74"/>
        <v>0</v>
      </c>
      <c r="AV398" s="113"/>
      <c r="AW398" s="46"/>
      <c r="AX398" s="46"/>
      <c r="AY398" s="97">
        <f t="shared" si="75"/>
        <v>0</v>
      </c>
      <c r="BC398" s="56" t="str">
        <f t="shared" si="76"/>
        <v/>
      </c>
      <c r="BD398" s="45">
        <f>IF(Q398&gt;'Costes máximos'!$D$22,'Costes máximos'!$D$22,Q398)</f>
        <v>0</v>
      </c>
      <c r="BE398" s="45">
        <f>IF(R398&gt;'Costes máximos'!$D$22,'Costes máximos'!$D$22,R398)</f>
        <v>0</v>
      </c>
      <c r="BF398" s="45">
        <f>IF(S398&gt;'Costes máximos'!$D$22,'Costes máximos'!$D$22,S398)</f>
        <v>0</v>
      </c>
      <c r="BG398" s="45">
        <f>IF(T398&gt;'Costes máximos'!$D$22,'Costes máximos'!$D$22,T398)</f>
        <v>0</v>
      </c>
      <c r="BH398" s="45">
        <f>IF(U398&gt;'Costes máximos'!$D$22,'Costes máximos'!$D$22,U398)</f>
        <v>0</v>
      </c>
    </row>
    <row r="399" spans="2:60" hidden="1" outlineLevel="1" x14ac:dyDescent="0.25">
      <c r="B399" s="63"/>
      <c r="C399" s="64"/>
      <c r="D399" s="64"/>
      <c r="E399" s="64"/>
      <c r="F399" s="95">
        <f>IFERROR(INDEX('1. Paquetes y Tareas'!$F$16:$F$84,MATCH(BC399,'1. Paquetes y Tareas'!$E$16:$E$84,0)),0)</f>
        <v>0</v>
      </c>
      <c r="G399" s="50"/>
      <c r="H399" s="96">
        <f>IF($C$48="Investigación industrial",IFERROR(INDEX('3. Gasto Total '!$G$25:$G$43,MATCH(G399,'3. Gasto Total '!$B$25:$B$43,0)),""),IFERROR(INDEX('3. Gasto Total '!$H$25:$H$43,MATCH(G399,'3. Gasto Total '!$B$25:$B$43,0)),))</f>
        <v>0</v>
      </c>
      <c r="I399" s="40"/>
      <c r="J399" s="40"/>
      <c r="K399" s="40"/>
      <c r="L399" s="40"/>
      <c r="M399" s="40"/>
      <c r="N399" s="40"/>
      <c r="O399" s="40"/>
      <c r="P399" s="95">
        <f t="shared" si="77"/>
        <v>0</v>
      </c>
      <c r="Q399" s="43"/>
      <c r="R399" s="43"/>
      <c r="S399" s="43"/>
      <c r="T399" s="44"/>
      <c r="U399" s="44"/>
      <c r="V399" s="97">
        <f t="shared" si="78"/>
        <v>0</v>
      </c>
      <c r="W399" s="97">
        <f t="shared" si="66"/>
        <v>0</v>
      </c>
      <c r="X399" s="97">
        <f t="shared" si="67"/>
        <v>0</v>
      </c>
      <c r="Y399" s="113"/>
      <c r="Z399" s="44"/>
      <c r="AA399" s="53"/>
      <c r="AB399" s="53"/>
      <c r="AC399" s="97">
        <f t="shared" si="68"/>
        <v>0</v>
      </c>
      <c r="AD399" s="113"/>
      <c r="AE399" s="46"/>
      <c r="AF399" s="46"/>
      <c r="AG399" s="46"/>
      <c r="AH399" s="97">
        <f t="shared" si="69"/>
        <v>0</v>
      </c>
      <c r="AI399" s="113"/>
      <c r="AJ399" s="46"/>
      <c r="AK399" s="54"/>
      <c r="AL399" s="53"/>
      <c r="AM399" s="97">
        <f t="shared" si="70"/>
        <v>0</v>
      </c>
      <c r="AN399" s="113"/>
      <c r="AO399" s="46"/>
      <c r="AP399" s="54"/>
      <c r="AQ399" s="53"/>
      <c r="AR399" s="97">
        <f t="shared" si="71"/>
        <v>0</v>
      </c>
      <c r="AS399" s="97">
        <f t="shared" si="72"/>
        <v>0</v>
      </c>
      <c r="AT399" s="97">
        <f t="shared" si="73"/>
        <v>0</v>
      </c>
      <c r="AU399" s="97">
        <f t="shared" si="74"/>
        <v>0</v>
      </c>
      <c r="AV399" s="113"/>
      <c r="AW399" s="46"/>
      <c r="AX399" s="46"/>
      <c r="AY399" s="97">
        <f t="shared" si="75"/>
        <v>0</v>
      </c>
      <c r="BC399" s="56" t="str">
        <f t="shared" si="76"/>
        <v/>
      </c>
      <c r="BD399" s="45">
        <f>IF(Q399&gt;'Costes máximos'!$D$22,'Costes máximos'!$D$22,Q399)</f>
        <v>0</v>
      </c>
      <c r="BE399" s="45">
        <f>IF(R399&gt;'Costes máximos'!$D$22,'Costes máximos'!$D$22,R399)</f>
        <v>0</v>
      </c>
      <c r="BF399" s="45">
        <f>IF(S399&gt;'Costes máximos'!$D$22,'Costes máximos'!$D$22,S399)</f>
        <v>0</v>
      </c>
      <c r="BG399" s="45">
        <f>IF(T399&gt;'Costes máximos'!$D$22,'Costes máximos'!$D$22,T399)</f>
        <v>0</v>
      </c>
      <c r="BH399" s="45">
        <f>IF(U399&gt;'Costes máximos'!$D$22,'Costes máximos'!$D$22,U399)</f>
        <v>0</v>
      </c>
    </row>
    <row r="400" spans="2:60" hidden="1" outlineLevel="1" x14ac:dyDescent="0.25">
      <c r="B400" s="63"/>
      <c r="C400" s="64"/>
      <c r="D400" s="64"/>
      <c r="E400" s="64"/>
      <c r="F400" s="95">
        <f>IFERROR(INDEX('1. Paquetes y Tareas'!$F$16:$F$84,MATCH(BC400,'1. Paquetes y Tareas'!$E$16:$E$84,0)),0)</f>
        <v>0</v>
      </c>
      <c r="G400" s="50"/>
      <c r="H400" s="96">
        <f>IF($C$48="Investigación industrial",IFERROR(INDEX('3. Gasto Total '!$G$25:$G$43,MATCH(G400,'3. Gasto Total '!$B$25:$B$43,0)),""),IFERROR(INDEX('3. Gasto Total '!$H$25:$H$43,MATCH(G400,'3. Gasto Total '!$B$25:$B$43,0)),))</f>
        <v>0</v>
      </c>
      <c r="I400" s="40"/>
      <c r="J400" s="40"/>
      <c r="K400" s="40"/>
      <c r="L400" s="40"/>
      <c r="M400" s="40"/>
      <c r="N400" s="40"/>
      <c r="O400" s="40"/>
      <c r="P400" s="95">
        <f t="shared" si="77"/>
        <v>0</v>
      </c>
      <c r="Q400" s="43"/>
      <c r="R400" s="43"/>
      <c r="S400" s="43"/>
      <c r="T400" s="44"/>
      <c r="U400" s="44"/>
      <c r="V400" s="97">
        <f t="shared" si="78"/>
        <v>0</v>
      </c>
      <c r="W400" s="97">
        <f t="shared" si="66"/>
        <v>0</v>
      </c>
      <c r="X400" s="97">
        <f t="shared" si="67"/>
        <v>0</v>
      </c>
      <c r="Y400" s="113"/>
      <c r="Z400" s="44"/>
      <c r="AA400" s="53"/>
      <c r="AB400" s="53"/>
      <c r="AC400" s="97">
        <f t="shared" si="68"/>
        <v>0</v>
      </c>
      <c r="AD400" s="113"/>
      <c r="AE400" s="46"/>
      <c r="AF400" s="46"/>
      <c r="AG400" s="46"/>
      <c r="AH400" s="97">
        <f t="shared" si="69"/>
        <v>0</v>
      </c>
      <c r="AI400" s="113"/>
      <c r="AJ400" s="46"/>
      <c r="AK400" s="54"/>
      <c r="AL400" s="53"/>
      <c r="AM400" s="97">
        <f t="shared" si="70"/>
        <v>0</v>
      </c>
      <c r="AN400" s="113"/>
      <c r="AO400" s="46"/>
      <c r="AP400" s="54"/>
      <c r="AQ400" s="53"/>
      <c r="AR400" s="97">
        <f t="shared" si="71"/>
        <v>0</v>
      </c>
      <c r="AS400" s="97">
        <f t="shared" si="72"/>
        <v>0</v>
      </c>
      <c r="AT400" s="97">
        <f t="shared" si="73"/>
        <v>0</v>
      </c>
      <c r="AU400" s="97">
        <f t="shared" si="74"/>
        <v>0</v>
      </c>
      <c r="AV400" s="113"/>
      <c r="AW400" s="46"/>
      <c r="AX400" s="46"/>
      <c r="AY400" s="97">
        <f t="shared" si="75"/>
        <v>0</v>
      </c>
      <c r="BC400" s="56" t="str">
        <f t="shared" si="76"/>
        <v/>
      </c>
      <c r="BD400" s="45">
        <f>IF(Q400&gt;'Costes máximos'!$D$22,'Costes máximos'!$D$22,Q400)</f>
        <v>0</v>
      </c>
      <c r="BE400" s="45">
        <f>IF(R400&gt;'Costes máximos'!$D$22,'Costes máximos'!$D$22,R400)</f>
        <v>0</v>
      </c>
      <c r="BF400" s="45">
        <f>IF(S400&gt;'Costes máximos'!$D$22,'Costes máximos'!$D$22,S400)</f>
        <v>0</v>
      </c>
      <c r="BG400" s="45">
        <f>IF(T400&gt;'Costes máximos'!$D$22,'Costes máximos'!$D$22,T400)</f>
        <v>0</v>
      </c>
      <c r="BH400" s="45">
        <f>IF(U400&gt;'Costes máximos'!$D$22,'Costes máximos'!$D$22,U400)</f>
        <v>0</v>
      </c>
    </row>
    <row r="401" spans="2:60" hidden="1" outlineLevel="1" x14ac:dyDescent="0.25">
      <c r="B401" s="63"/>
      <c r="C401" s="64"/>
      <c r="D401" s="64"/>
      <c r="E401" s="64"/>
      <c r="F401" s="95">
        <f>IFERROR(INDEX('1. Paquetes y Tareas'!$F$16:$F$84,MATCH(BC401,'1. Paquetes y Tareas'!$E$16:$E$84,0)),0)</f>
        <v>0</v>
      </c>
      <c r="G401" s="50"/>
      <c r="H401" s="96">
        <f>IF($C$48="Investigación industrial",IFERROR(INDEX('3. Gasto Total '!$G$25:$G$43,MATCH(G401,'3. Gasto Total '!$B$25:$B$43,0)),""),IFERROR(INDEX('3. Gasto Total '!$H$25:$H$43,MATCH(G401,'3. Gasto Total '!$B$25:$B$43,0)),))</f>
        <v>0</v>
      </c>
      <c r="I401" s="40"/>
      <c r="J401" s="40"/>
      <c r="K401" s="40"/>
      <c r="L401" s="40"/>
      <c r="M401" s="40"/>
      <c r="N401" s="40"/>
      <c r="O401" s="40"/>
      <c r="P401" s="95">
        <f t="shared" si="77"/>
        <v>0</v>
      </c>
      <c r="Q401" s="43"/>
      <c r="R401" s="43"/>
      <c r="S401" s="43"/>
      <c r="T401" s="44"/>
      <c r="U401" s="44"/>
      <c r="V401" s="97">
        <f t="shared" si="78"/>
        <v>0</v>
      </c>
      <c r="W401" s="97">
        <f t="shared" si="66"/>
        <v>0</v>
      </c>
      <c r="X401" s="97">
        <f t="shared" si="67"/>
        <v>0</v>
      </c>
      <c r="Y401" s="113"/>
      <c r="Z401" s="44"/>
      <c r="AA401" s="53"/>
      <c r="AB401" s="53"/>
      <c r="AC401" s="97">
        <f t="shared" si="68"/>
        <v>0</v>
      </c>
      <c r="AD401" s="113"/>
      <c r="AE401" s="46"/>
      <c r="AF401" s="46"/>
      <c r="AG401" s="46"/>
      <c r="AH401" s="97">
        <f t="shared" si="69"/>
        <v>0</v>
      </c>
      <c r="AI401" s="113"/>
      <c r="AJ401" s="46"/>
      <c r="AK401" s="54"/>
      <c r="AL401" s="53"/>
      <c r="AM401" s="97">
        <f t="shared" si="70"/>
        <v>0</v>
      </c>
      <c r="AN401" s="113"/>
      <c r="AO401" s="46"/>
      <c r="AP401" s="54"/>
      <c r="AQ401" s="53"/>
      <c r="AR401" s="97">
        <f t="shared" si="71"/>
        <v>0</v>
      </c>
      <c r="AS401" s="97">
        <f t="shared" si="72"/>
        <v>0</v>
      </c>
      <c r="AT401" s="97">
        <f t="shared" si="73"/>
        <v>0</v>
      </c>
      <c r="AU401" s="97">
        <f t="shared" si="74"/>
        <v>0</v>
      </c>
      <c r="AV401" s="113"/>
      <c r="AW401" s="46"/>
      <c r="AX401" s="46"/>
      <c r="AY401" s="97">
        <f t="shared" si="75"/>
        <v>0</v>
      </c>
      <c r="BC401" s="56" t="str">
        <f t="shared" si="76"/>
        <v/>
      </c>
      <c r="BD401" s="45">
        <f>IF(Q401&gt;'Costes máximos'!$D$22,'Costes máximos'!$D$22,Q401)</f>
        <v>0</v>
      </c>
      <c r="BE401" s="45">
        <f>IF(R401&gt;'Costes máximos'!$D$22,'Costes máximos'!$D$22,R401)</f>
        <v>0</v>
      </c>
      <c r="BF401" s="45">
        <f>IF(S401&gt;'Costes máximos'!$D$22,'Costes máximos'!$D$22,S401)</f>
        <v>0</v>
      </c>
      <c r="BG401" s="45">
        <f>IF(T401&gt;'Costes máximos'!$D$22,'Costes máximos'!$D$22,T401)</f>
        <v>0</v>
      </c>
      <c r="BH401" s="45">
        <f>IF(U401&gt;'Costes máximos'!$D$22,'Costes máximos'!$D$22,U401)</f>
        <v>0</v>
      </c>
    </row>
    <row r="402" spans="2:60" hidden="1" outlineLevel="1" x14ac:dyDescent="0.25">
      <c r="B402" s="63"/>
      <c r="C402" s="64"/>
      <c r="D402" s="64"/>
      <c r="E402" s="64"/>
      <c r="F402" s="95">
        <f>IFERROR(INDEX('1. Paquetes y Tareas'!$F$16:$F$84,MATCH(BC402,'1. Paquetes y Tareas'!$E$16:$E$84,0)),0)</f>
        <v>0</v>
      </c>
      <c r="G402" s="50"/>
      <c r="H402" s="96">
        <f>IF($C$48="Investigación industrial",IFERROR(INDEX('3. Gasto Total '!$G$25:$G$43,MATCH(G402,'3. Gasto Total '!$B$25:$B$43,0)),""),IFERROR(INDEX('3. Gasto Total '!$H$25:$H$43,MATCH(G402,'3. Gasto Total '!$B$25:$B$43,0)),))</f>
        <v>0</v>
      </c>
      <c r="I402" s="40"/>
      <c r="J402" s="40"/>
      <c r="K402" s="40"/>
      <c r="L402" s="40"/>
      <c r="M402" s="40"/>
      <c r="N402" s="40"/>
      <c r="O402" s="40"/>
      <c r="P402" s="95">
        <f t="shared" si="77"/>
        <v>0</v>
      </c>
      <c r="Q402" s="43"/>
      <c r="R402" s="43"/>
      <c r="S402" s="43"/>
      <c r="T402" s="44"/>
      <c r="U402" s="44"/>
      <c r="V402" s="97">
        <f t="shared" si="78"/>
        <v>0</v>
      </c>
      <c r="W402" s="97">
        <f t="shared" si="66"/>
        <v>0</v>
      </c>
      <c r="X402" s="97">
        <f t="shared" si="67"/>
        <v>0</v>
      </c>
      <c r="Y402" s="113"/>
      <c r="Z402" s="44"/>
      <c r="AA402" s="53"/>
      <c r="AB402" s="53"/>
      <c r="AC402" s="97">
        <f t="shared" si="68"/>
        <v>0</v>
      </c>
      <c r="AD402" s="113"/>
      <c r="AE402" s="46"/>
      <c r="AF402" s="46"/>
      <c r="AG402" s="46"/>
      <c r="AH402" s="97">
        <f t="shared" si="69"/>
        <v>0</v>
      </c>
      <c r="AI402" s="113"/>
      <c r="AJ402" s="46"/>
      <c r="AK402" s="54"/>
      <c r="AL402" s="53"/>
      <c r="AM402" s="97">
        <f t="shared" si="70"/>
        <v>0</v>
      </c>
      <c r="AN402" s="113"/>
      <c r="AO402" s="46"/>
      <c r="AP402" s="54"/>
      <c r="AQ402" s="53"/>
      <c r="AR402" s="97">
        <f t="shared" si="71"/>
        <v>0</v>
      </c>
      <c r="AS402" s="97">
        <f t="shared" si="72"/>
        <v>0</v>
      </c>
      <c r="AT402" s="97">
        <f t="shared" si="73"/>
        <v>0</v>
      </c>
      <c r="AU402" s="97">
        <f t="shared" si="74"/>
        <v>0</v>
      </c>
      <c r="AV402" s="113"/>
      <c r="AW402" s="46"/>
      <c r="AX402" s="46"/>
      <c r="AY402" s="97">
        <f t="shared" si="75"/>
        <v>0</v>
      </c>
      <c r="BC402" s="56" t="str">
        <f t="shared" si="76"/>
        <v/>
      </c>
      <c r="BD402" s="45">
        <f>IF(Q402&gt;'Costes máximos'!$D$22,'Costes máximos'!$D$22,Q402)</f>
        <v>0</v>
      </c>
      <c r="BE402" s="45">
        <f>IF(R402&gt;'Costes máximos'!$D$22,'Costes máximos'!$D$22,R402)</f>
        <v>0</v>
      </c>
      <c r="BF402" s="45">
        <f>IF(S402&gt;'Costes máximos'!$D$22,'Costes máximos'!$D$22,S402)</f>
        <v>0</v>
      </c>
      <c r="BG402" s="45">
        <f>IF(T402&gt;'Costes máximos'!$D$22,'Costes máximos'!$D$22,T402)</f>
        <v>0</v>
      </c>
      <c r="BH402" s="45">
        <f>IF(U402&gt;'Costes máximos'!$D$22,'Costes máximos'!$D$22,U402)</f>
        <v>0</v>
      </c>
    </row>
    <row r="403" spans="2:60" hidden="1" outlineLevel="1" x14ac:dyDescent="0.25">
      <c r="B403" s="63"/>
      <c r="C403" s="64"/>
      <c r="D403" s="64"/>
      <c r="E403" s="64"/>
      <c r="F403" s="95">
        <f>IFERROR(INDEX('1. Paquetes y Tareas'!$F$16:$F$84,MATCH(BC403,'1. Paquetes y Tareas'!$E$16:$E$84,0)),0)</f>
        <v>0</v>
      </c>
      <c r="G403" s="50"/>
      <c r="H403" s="96">
        <f>IF($C$48="Investigación industrial",IFERROR(INDEX('3. Gasto Total '!$G$25:$G$43,MATCH(G403,'3. Gasto Total '!$B$25:$B$43,0)),""),IFERROR(INDEX('3. Gasto Total '!$H$25:$H$43,MATCH(G403,'3. Gasto Total '!$B$25:$B$43,0)),))</f>
        <v>0</v>
      </c>
      <c r="I403" s="40"/>
      <c r="J403" s="40"/>
      <c r="K403" s="40"/>
      <c r="L403" s="40"/>
      <c r="M403" s="40"/>
      <c r="N403" s="40"/>
      <c r="O403" s="40"/>
      <c r="P403" s="95">
        <f t="shared" si="77"/>
        <v>0</v>
      </c>
      <c r="Q403" s="43"/>
      <c r="R403" s="43"/>
      <c r="S403" s="43"/>
      <c r="T403" s="44"/>
      <c r="U403" s="44"/>
      <c r="V403" s="97">
        <f t="shared" si="78"/>
        <v>0</v>
      </c>
      <c r="W403" s="97">
        <f t="shared" si="66"/>
        <v>0</v>
      </c>
      <c r="X403" s="97">
        <f t="shared" si="67"/>
        <v>0</v>
      </c>
      <c r="Y403" s="113"/>
      <c r="Z403" s="44"/>
      <c r="AA403" s="53"/>
      <c r="AB403" s="53"/>
      <c r="AC403" s="97">
        <f t="shared" si="68"/>
        <v>0</v>
      </c>
      <c r="AD403" s="113"/>
      <c r="AE403" s="46"/>
      <c r="AF403" s="46"/>
      <c r="AG403" s="46"/>
      <c r="AH403" s="97">
        <f t="shared" si="69"/>
        <v>0</v>
      </c>
      <c r="AI403" s="113"/>
      <c r="AJ403" s="46"/>
      <c r="AK403" s="54"/>
      <c r="AL403" s="53"/>
      <c r="AM403" s="97">
        <f t="shared" si="70"/>
        <v>0</v>
      </c>
      <c r="AN403" s="113"/>
      <c r="AO403" s="46"/>
      <c r="AP403" s="54"/>
      <c r="AQ403" s="53"/>
      <c r="AR403" s="97">
        <f t="shared" si="71"/>
        <v>0</v>
      </c>
      <c r="AS403" s="97">
        <f t="shared" si="72"/>
        <v>0</v>
      </c>
      <c r="AT403" s="97">
        <f t="shared" si="73"/>
        <v>0</v>
      </c>
      <c r="AU403" s="97">
        <f t="shared" si="74"/>
        <v>0</v>
      </c>
      <c r="AV403" s="113"/>
      <c r="AW403" s="46"/>
      <c r="AX403" s="46"/>
      <c r="AY403" s="97">
        <f t="shared" si="75"/>
        <v>0</v>
      </c>
      <c r="BC403" s="56" t="str">
        <f t="shared" si="76"/>
        <v/>
      </c>
      <c r="BD403" s="45">
        <f>IF(Q403&gt;'Costes máximos'!$D$22,'Costes máximos'!$D$22,Q403)</f>
        <v>0</v>
      </c>
      <c r="BE403" s="45">
        <f>IF(R403&gt;'Costes máximos'!$D$22,'Costes máximos'!$D$22,R403)</f>
        <v>0</v>
      </c>
      <c r="BF403" s="45">
        <f>IF(S403&gt;'Costes máximos'!$D$22,'Costes máximos'!$D$22,S403)</f>
        <v>0</v>
      </c>
      <c r="BG403" s="45">
        <f>IF(T403&gt;'Costes máximos'!$D$22,'Costes máximos'!$D$22,T403)</f>
        <v>0</v>
      </c>
      <c r="BH403" s="45">
        <f>IF(U403&gt;'Costes máximos'!$D$22,'Costes máximos'!$D$22,U403)</f>
        <v>0</v>
      </c>
    </row>
    <row r="404" spans="2:60" hidden="1" outlineLevel="1" x14ac:dyDescent="0.25">
      <c r="B404" s="63"/>
      <c r="C404" s="64"/>
      <c r="D404" s="64"/>
      <c r="E404" s="64"/>
      <c r="F404" s="95">
        <f>IFERROR(INDEX('1. Paquetes y Tareas'!$F$16:$F$84,MATCH(BC404,'1. Paquetes y Tareas'!$E$16:$E$84,0)),0)</f>
        <v>0</v>
      </c>
      <c r="G404" s="50"/>
      <c r="H404" s="96">
        <f>IF($C$48="Investigación industrial",IFERROR(INDEX('3. Gasto Total '!$G$25:$G$43,MATCH(G404,'3. Gasto Total '!$B$25:$B$43,0)),""),IFERROR(INDEX('3. Gasto Total '!$H$25:$H$43,MATCH(G404,'3. Gasto Total '!$B$25:$B$43,0)),))</f>
        <v>0</v>
      </c>
      <c r="I404" s="40"/>
      <c r="J404" s="40"/>
      <c r="K404" s="40"/>
      <c r="L404" s="40"/>
      <c r="M404" s="40"/>
      <c r="N404" s="40"/>
      <c r="O404" s="40"/>
      <c r="P404" s="95">
        <f t="shared" si="77"/>
        <v>0</v>
      </c>
      <c r="Q404" s="43"/>
      <c r="R404" s="43"/>
      <c r="S404" s="43"/>
      <c r="T404" s="44"/>
      <c r="U404" s="44"/>
      <c r="V404" s="97">
        <f t="shared" si="78"/>
        <v>0</v>
      </c>
      <c r="W404" s="97">
        <f t="shared" si="66"/>
        <v>0</v>
      </c>
      <c r="X404" s="97">
        <f t="shared" si="67"/>
        <v>0</v>
      </c>
      <c r="Y404" s="113"/>
      <c r="Z404" s="44"/>
      <c r="AA404" s="53"/>
      <c r="AB404" s="53"/>
      <c r="AC404" s="97">
        <f t="shared" si="68"/>
        <v>0</v>
      </c>
      <c r="AD404" s="113"/>
      <c r="AE404" s="46"/>
      <c r="AF404" s="46"/>
      <c r="AG404" s="46"/>
      <c r="AH404" s="97">
        <f t="shared" si="69"/>
        <v>0</v>
      </c>
      <c r="AI404" s="113"/>
      <c r="AJ404" s="46"/>
      <c r="AK404" s="54"/>
      <c r="AL404" s="53"/>
      <c r="AM404" s="97">
        <f t="shared" si="70"/>
        <v>0</v>
      </c>
      <c r="AN404" s="113"/>
      <c r="AO404" s="46"/>
      <c r="AP404" s="54"/>
      <c r="AQ404" s="53"/>
      <c r="AR404" s="97">
        <f t="shared" si="71"/>
        <v>0</v>
      </c>
      <c r="AS404" s="97">
        <f t="shared" si="72"/>
        <v>0</v>
      </c>
      <c r="AT404" s="97">
        <f t="shared" si="73"/>
        <v>0</v>
      </c>
      <c r="AU404" s="97">
        <f t="shared" si="74"/>
        <v>0</v>
      </c>
      <c r="AV404" s="113"/>
      <c r="AW404" s="46"/>
      <c r="AX404" s="46"/>
      <c r="AY404" s="97">
        <f t="shared" si="75"/>
        <v>0</v>
      </c>
      <c r="BC404" s="56" t="str">
        <f t="shared" si="76"/>
        <v/>
      </c>
      <c r="BD404" s="45">
        <f>IF(Q404&gt;'Costes máximos'!$D$22,'Costes máximos'!$D$22,Q404)</f>
        <v>0</v>
      </c>
      <c r="BE404" s="45">
        <f>IF(R404&gt;'Costes máximos'!$D$22,'Costes máximos'!$D$22,R404)</f>
        <v>0</v>
      </c>
      <c r="BF404" s="45">
        <f>IF(S404&gt;'Costes máximos'!$D$22,'Costes máximos'!$D$22,S404)</f>
        <v>0</v>
      </c>
      <c r="BG404" s="45">
        <f>IF(T404&gt;'Costes máximos'!$D$22,'Costes máximos'!$D$22,T404)</f>
        <v>0</v>
      </c>
      <c r="BH404" s="45">
        <f>IF(U404&gt;'Costes máximos'!$D$22,'Costes máximos'!$D$22,U404)</f>
        <v>0</v>
      </c>
    </row>
    <row r="405" spans="2:60" hidden="1" outlineLevel="1" x14ac:dyDescent="0.25">
      <c r="B405" s="63"/>
      <c r="C405" s="64"/>
      <c r="D405" s="64"/>
      <c r="E405" s="64"/>
      <c r="F405" s="95">
        <f>IFERROR(INDEX('1. Paquetes y Tareas'!$F$16:$F$84,MATCH(BC405,'1. Paquetes y Tareas'!$E$16:$E$84,0)),0)</f>
        <v>0</v>
      </c>
      <c r="G405" s="50"/>
      <c r="H405" s="96">
        <f>IF($C$48="Investigación industrial",IFERROR(INDEX('3. Gasto Total '!$G$25:$G$43,MATCH(G405,'3. Gasto Total '!$B$25:$B$43,0)),""),IFERROR(INDEX('3. Gasto Total '!$H$25:$H$43,MATCH(G405,'3. Gasto Total '!$B$25:$B$43,0)),))</f>
        <v>0</v>
      </c>
      <c r="I405" s="40"/>
      <c r="J405" s="40"/>
      <c r="K405" s="40"/>
      <c r="L405" s="40"/>
      <c r="M405" s="40"/>
      <c r="N405" s="40"/>
      <c r="O405" s="40"/>
      <c r="P405" s="95">
        <f t="shared" si="77"/>
        <v>0</v>
      </c>
      <c r="Q405" s="43"/>
      <c r="R405" s="43"/>
      <c r="S405" s="43"/>
      <c r="T405" s="44"/>
      <c r="U405" s="44"/>
      <c r="V405" s="97">
        <f t="shared" si="78"/>
        <v>0</v>
      </c>
      <c r="W405" s="97">
        <f t="shared" si="66"/>
        <v>0</v>
      </c>
      <c r="X405" s="97">
        <f t="shared" si="67"/>
        <v>0</v>
      </c>
      <c r="Y405" s="113"/>
      <c r="Z405" s="44"/>
      <c r="AA405" s="53"/>
      <c r="AB405" s="53"/>
      <c r="AC405" s="97">
        <f t="shared" si="68"/>
        <v>0</v>
      </c>
      <c r="AD405" s="113"/>
      <c r="AE405" s="46"/>
      <c r="AF405" s="46"/>
      <c r="AG405" s="46"/>
      <c r="AH405" s="97">
        <f t="shared" si="69"/>
        <v>0</v>
      </c>
      <c r="AI405" s="113"/>
      <c r="AJ405" s="46"/>
      <c r="AK405" s="54"/>
      <c r="AL405" s="53"/>
      <c r="AM405" s="97">
        <f t="shared" si="70"/>
        <v>0</v>
      </c>
      <c r="AN405" s="113"/>
      <c r="AO405" s="46"/>
      <c r="AP405" s="54"/>
      <c r="AQ405" s="53"/>
      <c r="AR405" s="97">
        <f t="shared" si="71"/>
        <v>0</v>
      </c>
      <c r="AS405" s="97">
        <f t="shared" si="72"/>
        <v>0</v>
      </c>
      <c r="AT405" s="97">
        <f t="shared" si="73"/>
        <v>0</v>
      </c>
      <c r="AU405" s="97">
        <f t="shared" si="74"/>
        <v>0</v>
      </c>
      <c r="AV405" s="113"/>
      <c r="AW405" s="46"/>
      <c r="AX405" s="46"/>
      <c r="AY405" s="97">
        <f t="shared" si="75"/>
        <v>0</v>
      </c>
      <c r="BC405" s="56" t="str">
        <f t="shared" si="76"/>
        <v/>
      </c>
      <c r="BD405" s="45">
        <f>IF(Q405&gt;'Costes máximos'!$D$22,'Costes máximos'!$D$22,Q405)</f>
        <v>0</v>
      </c>
      <c r="BE405" s="45">
        <f>IF(R405&gt;'Costes máximos'!$D$22,'Costes máximos'!$D$22,R405)</f>
        <v>0</v>
      </c>
      <c r="BF405" s="45">
        <f>IF(S405&gt;'Costes máximos'!$D$22,'Costes máximos'!$D$22,S405)</f>
        <v>0</v>
      </c>
      <c r="BG405" s="45">
        <f>IF(T405&gt;'Costes máximos'!$D$22,'Costes máximos'!$D$22,T405)</f>
        <v>0</v>
      </c>
      <c r="BH405" s="45">
        <f>IF(U405&gt;'Costes máximos'!$D$22,'Costes máximos'!$D$22,U405)</f>
        <v>0</v>
      </c>
    </row>
    <row r="406" spans="2:60" hidden="1" outlineLevel="1" x14ac:dyDescent="0.25">
      <c r="B406" s="63"/>
      <c r="C406" s="64"/>
      <c r="D406" s="64"/>
      <c r="E406" s="64"/>
      <c r="F406" s="95">
        <f>IFERROR(INDEX('1. Paquetes y Tareas'!$F$16:$F$84,MATCH(BC406,'1. Paquetes y Tareas'!$E$16:$E$84,0)),0)</f>
        <v>0</v>
      </c>
      <c r="G406" s="50"/>
      <c r="H406" s="96">
        <f>IF($C$48="Investigación industrial",IFERROR(INDEX('3. Gasto Total '!$G$25:$G$43,MATCH(G406,'3. Gasto Total '!$B$25:$B$43,0)),""),IFERROR(INDEX('3. Gasto Total '!$H$25:$H$43,MATCH(G406,'3. Gasto Total '!$B$25:$B$43,0)),))</f>
        <v>0</v>
      </c>
      <c r="I406" s="40"/>
      <c r="J406" s="40"/>
      <c r="K406" s="40"/>
      <c r="L406" s="40"/>
      <c r="M406" s="40"/>
      <c r="N406" s="40"/>
      <c r="O406" s="40"/>
      <c r="P406" s="95">
        <f t="shared" si="77"/>
        <v>0</v>
      </c>
      <c r="Q406" s="43"/>
      <c r="R406" s="43"/>
      <c r="S406" s="43"/>
      <c r="T406" s="44"/>
      <c r="U406" s="44"/>
      <c r="V406" s="97">
        <f t="shared" si="78"/>
        <v>0</v>
      </c>
      <c r="W406" s="97">
        <f t="shared" si="66"/>
        <v>0</v>
      </c>
      <c r="X406" s="97">
        <f t="shared" si="67"/>
        <v>0</v>
      </c>
      <c r="Y406" s="113"/>
      <c r="Z406" s="44"/>
      <c r="AA406" s="53"/>
      <c r="AB406" s="53"/>
      <c r="AC406" s="97">
        <f t="shared" si="68"/>
        <v>0</v>
      </c>
      <c r="AD406" s="113"/>
      <c r="AE406" s="46"/>
      <c r="AF406" s="46"/>
      <c r="AG406" s="46"/>
      <c r="AH406" s="97">
        <f t="shared" si="69"/>
        <v>0</v>
      </c>
      <c r="AI406" s="113"/>
      <c r="AJ406" s="46"/>
      <c r="AK406" s="54"/>
      <c r="AL406" s="53"/>
      <c r="AM406" s="97">
        <f t="shared" si="70"/>
        <v>0</v>
      </c>
      <c r="AN406" s="113"/>
      <c r="AO406" s="46"/>
      <c r="AP406" s="54"/>
      <c r="AQ406" s="53"/>
      <c r="AR406" s="97">
        <f t="shared" si="71"/>
        <v>0</v>
      </c>
      <c r="AS406" s="97">
        <f t="shared" si="72"/>
        <v>0</v>
      </c>
      <c r="AT406" s="97">
        <f t="shared" si="73"/>
        <v>0</v>
      </c>
      <c r="AU406" s="97">
        <f t="shared" si="74"/>
        <v>0</v>
      </c>
      <c r="AV406" s="113"/>
      <c r="AW406" s="46"/>
      <c r="AX406" s="46"/>
      <c r="AY406" s="97">
        <f t="shared" si="75"/>
        <v>0</v>
      </c>
      <c r="BC406" s="56" t="str">
        <f t="shared" si="76"/>
        <v/>
      </c>
      <c r="BD406" s="45">
        <f>IF(Q406&gt;'Costes máximos'!$D$22,'Costes máximos'!$D$22,Q406)</f>
        <v>0</v>
      </c>
      <c r="BE406" s="45">
        <f>IF(R406&gt;'Costes máximos'!$D$22,'Costes máximos'!$D$22,R406)</f>
        <v>0</v>
      </c>
      <c r="BF406" s="45">
        <f>IF(S406&gt;'Costes máximos'!$D$22,'Costes máximos'!$D$22,S406)</f>
        <v>0</v>
      </c>
      <c r="BG406" s="45">
        <f>IF(T406&gt;'Costes máximos'!$D$22,'Costes máximos'!$D$22,T406)</f>
        <v>0</v>
      </c>
      <c r="BH406" s="45">
        <f>IF(U406&gt;'Costes máximos'!$D$22,'Costes máximos'!$D$22,U406)</f>
        <v>0</v>
      </c>
    </row>
    <row r="407" spans="2:60" hidden="1" outlineLevel="1" x14ac:dyDescent="0.25">
      <c r="B407" s="63"/>
      <c r="C407" s="64"/>
      <c r="D407" s="64"/>
      <c r="E407" s="64"/>
      <c r="F407" s="95">
        <f>IFERROR(INDEX('1. Paquetes y Tareas'!$F$16:$F$84,MATCH(BC407,'1. Paquetes y Tareas'!$E$16:$E$84,0)),0)</f>
        <v>0</v>
      </c>
      <c r="G407" s="50"/>
      <c r="H407" s="96">
        <f>IF($C$48="Investigación industrial",IFERROR(INDEX('3. Gasto Total '!$G$25:$G$43,MATCH(G407,'3. Gasto Total '!$B$25:$B$43,0)),""),IFERROR(INDEX('3. Gasto Total '!$H$25:$H$43,MATCH(G407,'3. Gasto Total '!$B$25:$B$43,0)),))</f>
        <v>0</v>
      </c>
      <c r="I407" s="40"/>
      <c r="J407" s="40"/>
      <c r="K407" s="40"/>
      <c r="L407" s="40"/>
      <c r="M407" s="40"/>
      <c r="N407" s="40"/>
      <c r="O407" s="40"/>
      <c r="P407" s="95">
        <f t="shared" si="77"/>
        <v>0</v>
      </c>
      <c r="Q407" s="43"/>
      <c r="R407" s="43"/>
      <c r="S407" s="43"/>
      <c r="T407" s="44"/>
      <c r="U407" s="44"/>
      <c r="V407" s="97">
        <f t="shared" si="78"/>
        <v>0</v>
      </c>
      <c r="W407" s="97">
        <f t="shared" si="66"/>
        <v>0</v>
      </c>
      <c r="X407" s="97">
        <f t="shared" si="67"/>
        <v>0</v>
      </c>
      <c r="Y407" s="113"/>
      <c r="Z407" s="44"/>
      <c r="AA407" s="53"/>
      <c r="AB407" s="53"/>
      <c r="AC407" s="97">
        <f t="shared" si="68"/>
        <v>0</v>
      </c>
      <c r="AD407" s="113"/>
      <c r="AE407" s="46"/>
      <c r="AF407" s="46"/>
      <c r="AG407" s="46"/>
      <c r="AH407" s="97">
        <f t="shared" si="69"/>
        <v>0</v>
      </c>
      <c r="AI407" s="113"/>
      <c r="AJ407" s="46"/>
      <c r="AK407" s="54"/>
      <c r="AL407" s="53"/>
      <c r="AM407" s="97">
        <f t="shared" si="70"/>
        <v>0</v>
      </c>
      <c r="AN407" s="113"/>
      <c r="AO407" s="46"/>
      <c r="AP407" s="54"/>
      <c r="AQ407" s="53"/>
      <c r="AR407" s="97">
        <f t="shared" si="71"/>
        <v>0</v>
      </c>
      <c r="AS407" s="97">
        <f t="shared" si="72"/>
        <v>0</v>
      </c>
      <c r="AT407" s="97">
        <f t="shared" si="73"/>
        <v>0</v>
      </c>
      <c r="AU407" s="97">
        <f t="shared" si="74"/>
        <v>0</v>
      </c>
      <c r="AV407" s="113"/>
      <c r="AW407" s="46"/>
      <c r="AX407" s="46"/>
      <c r="AY407" s="97">
        <f t="shared" si="75"/>
        <v>0</v>
      </c>
      <c r="BC407" s="56" t="str">
        <f t="shared" si="76"/>
        <v/>
      </c>
      <c r="BD407" s="45">
        <f>IF(Q407&gt;'Costes máximos'!$D$22,'Costes máximos'!$D$22,Q407)</f>
        <v>0</v>
      </c>
      <c r="BE407" s="45">
        <f>IF(R407&gt;'Costes máximos'!$D$22,'Costes máximos'!$D$22,R407)</f>
        <v>0</v>
      </c>
      <c r="BF407" s="45">
        <f>IF(S407&gt;'Costes máximos'!$D$22,'Costes máximos'!$D$22,S407)</f>
        <v>0</v>
      </c>
      <c r="BG407" s="45">
        <f>IF(T407&gt;'Costes máximos'!$D$22,'Costes máximos'!$D$22,T407)</f>
        <v>0</v>
      </c>
      <c r="BH407" s="45">
        <f>IF(U407&gt;'Costes máximos'!$D$22,'Costes máximos'!$D$22,U407)</f>
        <v>0</v>
      </c>
    </row>
    <row r="408" spans="2:60" hidden="1" outlineLevel="1" x14ac:dyDescent="0.25">
      <c r="B408" s="63"/>
      <c r="C408" s="64"/>
      <c r="D408" s="64"/>
      <c r="E408" s="64"/>
      <c r="F408" s="95">
        <f>IFERROR(INDEX('1. Paquetes y Tareas'!$F$16:$F$84,MATCH(BC408,'1. Paquetes y Tareas'!$E$16:$E$84,0)),0)</f>
        <v>0</v>
      </c>
      <c r="G408" s="50"/>
      <c r="H408" s="96">
        <f>IF($C$48="Investigación industrial",IFERROR(INDEX('3. Gasto Total '!$G$25:$G$43,MATCH(G408,'3. Gasto Total '!$B$25:$B$43,0)),""),IFERROR(INDEX('3. Gasto Total '!$H$25:$H$43,MATCH(G408,'3. Gasto Total '!$B$25:$B$43,0)),))</f>
        <v>0</v>
      </c>
      <c r="I408" s="40"/>
      <c r="J408" s="40"/>
      <c r="K408" s="40"/>
      <c r="L408" s="40"/>
      <c r="M408" s="40"/>
      <c r="N408" s="40"/>
      <c r="O408" s="40"/>
      <c r="P408" s="95">
        <f t="shared" si="77"/>
        <v>0</v>
      </c>
      <c r="Q408" s="43"/>
      <c r="R408" s="43"/>
      <c r="S408" s="43"/>
      <c r="T408" s="44"/>
      <c r="U408" s="44"/>
      <c r="V408" s="97">
        <f t="shared" si="78"/>
        <v>0</v>
      </c>
      <c r="W408" s="97">
        <f t="shared" si="66"/>
        <v>0</v>
      </c>
      <c r="X408" s="97">
        <f t="shared" si="67"/>
        <v>0</v>
      </c>
      <c r="Y408" s="113"/>
      <c r="Z408" s="44"/>
      <c r="AA408" s="53"/>
      <c r="AB408" s="53"/>
      <c r="AC408" s="97">
        <f t="shared" si="68"/>
        <v>0</v>
      </c>
      <c r="AD408" s="113"/>
      <c r="AE408" s="46"/>
      <c r="AF408" s="46"/>
      <c r="AG408" s="46"/>
      <c r="AH408" s="97">
        <f t="shared" si="69"/>
        <v>0</v>
      </c>
      <c r="AI408" s="113"/>
      <c r="AJ408" s="46"/>
      <c r="AK408" s="54"/>
      <c r="AL408" s="53"/>
      <c r="AM408" s="97">
        <f t="shared" si="70"/>
        <v>0</v>
      </c>
      <c r="AN408" s="113"/>
      <c r="AO408" s="46"/>
      <c r="AP408" s="54"/>
      <c r="AQ408" s="53"/>
      <c r="AR408" s="97">
        <f t="shared" si="71"/>
        <v>0</v>
      </c>
      <c r="AS408" s="97">
        <f t="shared" si="72"/>
        <v>0</v>
      </c>
      <c r="AT408" s="97">
        <f t="shared" si="73"/>
        <v>0</v>
      </c>
      <c r="AU408" s="97">
        <f t="shared" si="74"/>
        <v>0</v>
      </c>
      <c r="AV408" s="113"/>
      <c r="AW408" s="46"/>
      <c r="AX408" s="46"/>
      <c r="AY408" s="97">
        <f t="shared" si="75"/>
        <v>0</v>
      </c>
      <c r="BC408" s="56" t="str">
        <f t="shared" si="76"/>
        <v/>
      </c>
      <c r="BD408" s="45">
        <f>IF(Q408&gt;'Costes máximos'!$D$22,'Costes máximos'!$D$22,Q408)</f>
        <v>0</v>
      </c>
      <c r="BE408" s="45">
        <f>IF(R408&gt;'Costes máximos'!$D$22,'Costes máximos'!$D$22,R408)</f>
        <v>0</v>
      </c>
      <c r="BF408" s="45">
        <f>IF(S408&gt;'Costes máximos'!$D$22,'Costes máximos'!$D$22,S408)</f>
        <v>0</v>
      </c>
      <c r="BG408" s="45">
        <f>IF(T408&gt;'Costes máximos'!$D$22,'Costes máximos'!$D$22,T408)</f>
        <v>0</v>
      </c>
      <c r="BH408" s="45">
        <f>IF(U408&gt;'Costes máximos'!$D$22,'Costes máximos'!$D$22,U408)</f>
        <v>0</v>
      </c>
    </row>
    <row r="409" spans="2:60" hidden="1" outlineLevel="1" x14ac:dyDescent="0.25">
      <c r="B409" s="63"/>
      <c r="C409" s="64"/>
      <c r="D409" s="64"/>
      <c r="E409" s="64"/>
      <c r="F409" s="95">
        <f>IFERROR(INDEX('1. Paquetes y Tareas'!$F$16:$F$84,MATCH(BC409,'1. Paquetes y Tareas'!$E$16:$E$84,0)),0)</f>
        <v>0</v>
      </c>
      <c r="G409" s="50"/>
      <c r="H409" s="96">
        <f>IF($C$48="Investigación industrial",IFERROR(INDEX('3. Gasto Total '!$G$25:$G$43,MATCH(G409,'3. Gasto Total '!$B$25:$B$43,0)),""),IFERROR(INDEX('3. Gasto Total '!$H$25:$H$43,MATCH(G409,'3. Gasto Total '!$B$25:$B$43,0)),))</f>
        <v>0</v>
      </c>
      <c r="I409" s="40"/>
      <c r="J409" s="40"/>
      <c r="K409" s="40"/>
      <c r="L409" s="40"/>
      <c r="M409" s="40"/>
      <c r="N409" s="40"/>
      <c r="O409" s="40"/>
      <c r="P409" s="95">
        <f t="shared" si="77"/>
        <v>0</v>
      </c>
      <c r="Q409" s="43"/>
      <c r="R409" s="43"/>
      <c r="S409" s="43"/>
      <c r="T409" s="44"/>
      <c r="U409" s="44"/>
      <c r="V409" s="97">
        <f t="shared" si="78"/>
        <v>0</v>
      </c>
      <c r="W409" s="97">
        <f t="shared" si="66"/>
        <v>0</v>
      </c>
      <c r="X409" s="97">
        <f t="shared" si="67"/>
        <v>0</v>
      </c>
      <c r="Y409" s="113"/>
      <c r="Z409" s="44"/>
      <c r="AA409" s="53"/>
      <c r="AB409" s="53"/>
      <c r="AC409" s="97">
        <f t="shared" si="68"/>
        <v>0</v>
      </c>
      <c r="AD409" s="113"/>
      <c r="AE409" s="46"/>
      <c r="AF409" s="46"/>
      <c r="AG409" s="46"/>
      <c r="AH409" s="97">
        <f t="shared" si="69"/>
        <v>0</v>
      </c>
      <c r="AI409" s="113"/>
      <c r="AJ409" s="46"/>
      <c r="AK409" s="54"/>
      <c r="AL409" s="53"/>
      <c r="AM409" s="97">
        <f t="shared" si="70"/>
        <v>0</v>
      </c>
      <c r="AN409" s="113"/>
      <c r="AO409" s="46"/>
      <c r="AP409" s="54"/>
      <c r="AQ409" s="53"/>
      <c r="AR409" s="97">
        <f t="shared" si="71"/>
        <v>0</v>
      </c>
      <c r="AS409" s="97">
        <f t="shared" si="72"/>
        <v>0</v>
      </c>
      <c r="AT409" s="97">
        <f t="shared" si="73"/>
        <v>0</v>
      </c>
      <c r="AU409" s="97">
        <f t="shared" si="74"/>
        <v>0</v>
      </c>
      <c r="AV409" s="113"/>
      <c r="AW409" s="46"/>
      <c r="AX409" s="46"/>
      <c r="AY409" s="97">
        <f t="shared" si="75"/>
        <v>0</v>
      </c>
      <c r="BC409" s="56" t="str">
        <f t="shared" si="76"/>
        <v/>
      </c>
      <c r="BD409" s="45">
        <f>IF(Q409&gt;'Costes máximos'!$D$22,'Costes máximos'!$D$22,Q409)</f>
        <v>0</v>
      </c>
      <c r="BE409" s="45">
        <f>IF(R409&gt;'Costes máximos'!$D$22,'Costes máximos'!$D$22,R409)</f>
        <v>0</v>
      </c>
      <c r="BF409" s="45">
        <f>IF(S409&gt;'Costes máximos'!$D$22,'Costes máximos'!$D$22,S409)</f>
        <v>0</v>
      </c>
      <c r="BG409" s="45">
        <f>IF(T409&gt;'Costes máximos'!$D$22,'Costes máximos'!$D$22,T409)</f>
        <v>0</v>
      </c>
      <c r="BH409" s="45">
        <f>IF(U409&gt;'Costes máximos'!$D$22,'Costes máximos'!$D$22,U409)</f>
        <v>0</v>
      </c>
    </row>
    <row r="410" spans="2:60" hidden="1" outlineLevel="1" x14ac:dyDescent="0.25">
      <c r="B410" s="63"/>
      <c r="C410" s="64"/>
      <c r="D410" s="64"/>
      <c r="E410" s="64"/>
      <c r="F410" s="95">
        <f>IFERROR(INDEX('1. Paquetes y Tareas'!$F$16:$F$84,MATCH(BC410,'1. Paquetes y Tareas'!$E$16:$E$84,0)),0)</f>
        <v>0</v>
      </c>
      <c r="G410" s="50"/>
      <c r="H410" s="96">
        <f>IF($C$48="Investigación industrial",IFERROR(INDEX('3. Gasto Total '!$G$25:$G$43,MATCH(G410,'3. Gasto Total '!$B$25:$B$43,0)),""),IFERROR(INDEX('3. Gasto Total '!$H$25:$H$43,MATCH(G410,'3. Gasto Total '!$B$25:$B$43,0)),))</f>
        <v>0</v>
      </c>
      <c r="I410" s="40"/>
      <c r="J410" s="40"/>
      <c r="K410" s="40"/>
      <c r="L410" s="40"/>
      <c r="M410" s="40"/>
      <c r="N410" s="40"/>
      <c r="O410" s="40"/>
      <c r="P410" s="95">
        <f t="shared" si="77"/>
        <v>0</v>
      </c>
      <c r="Q410" s="43"/>
      <c r="R410" s="43"/>
      <c r="S410" s="43"/>
      <c r="T410" s="44"/>
      <c r="U410" s="44"/>
      <c r="V410" s="97">
        <f t="shared" si="78"/>
        <v>0</v>
      </c>
      <c r="W410" s="97">
        <f t="shared" si="66"/>
        <v>0</v>
      </c>
      <c r="X410" s="97">
        <f t="shared" si="67"/>
        <v>0</v>
      </c>
      <c r="Y410" s="113"/>
      <c r="Z410" s="44"/>
      <c r="AA410" s="53"/>
      <c r="AB410" s="53"/>
      <c r="AC410" s="97">
        <f t="shared" si="68"/>
        <v>0</v>
      </c>
      <c r="AD410" s="113"/>
      <c r="AE410" s="46"/>
      <c r="AF410" s="46"/>
      <c r="AG410" s="46"/>
      <c r="AH410" s="97">
        <f t="shared" si="69"/>
        <v>0</v>
      </c>
      <c r="AI410" s="113"/>
      <c r="AJ410" s="46"/>
      <c r="AK410" s="54"/>
      <c r="AL410" s="53"/>
      <c r="AM410" s="97">
        <f t="shared" si="70"/>
        <v>0</v>
      </c>
      <c r="AN410" s="113"/>
      <c r="AO410" s="46"/>
      <c r="AP410" s="54"/>
      <c r="AQ410" s="53"/>
      <c r="AR410" s="97">
        <f t="shared" si="71"/>
        <v>0</v>
      </c>
      <c r="AS410" s="97">
        <f t="shared" si="72"/>
        <v>0</v>
      </c>
      <c r="AT410" s="97">
        <f t="shared" si="73"/>
        <v>0</v>
      </c>
      <c r="AU410" s="97">
        <f t="shared" si="74"/>
        <v>0</v>
      </c>
      <c r="AV410" s="113"/>
      <c r="AW410" s="46"/>
      <c r="AX410" s="46"/>
      <c r="AY410" s="97">
        <f t="shared" si="75"/>
        <v>0</v>
      </c>
      <c r="BC410" s="56" t="str">
        <f t="shared" si="76"/>
        <v/>
      </c>
      <c r="BD410" s="45">
        <f>IF(Q410&gt;'Costes máximos'!$D$22,'Costes máximos'!$D$22,Q410)</f>
        <v>0</v>
      </c>
      <c r="BE410" s="45">
        <f>IF(R410&gt;'Costes máximos'!$D$22,'Costes máximos'!$D$22,R410)</f>
        <v>0</v>
      </c>
      <c r="BF410" s="45">
        <f>IF(S410&gt;'Costes máximos'!$D$22,'Costes máximos'!$D$22,S410)</f>
        <v>0</v>
      </c>
      <c r="BG410" s="45">
        <f>IF(T410&gt;'Costes máximos'!$D$22,'Costes máximos'!$D$22,T410)</f>
        <v>0</v>
      </c>
      <c r="BH410" s="45">
        <f>IF(U410&gt;'Costes máximos'!$D$22,'Costes máximos'!$D$22,U410)</f>
        <v>0</v>
      </c>
    </row>
    <row r="411" spans="2:60" hidden="1" outlineLevel="1" x14ac:dyDescent="0.25">
      <c r="B411" s="63"/>
      <c r="C411" s="64"/>
      <c r="D411" s="64"/>
      <c r="E411" s="64"/>
      <c r="F411" s="95">
        <f>IFERROR(INDEX('1. Paquetes y Tareas'!$F$16:$F$84,MATCH(BC411,'1. Paquetes y Tareas'!$E$16:$E$84,0)),0)</f>
        <v>0</v>
      </c>
      <c r="G411" s="50"/>
      <c r="H411" s="96">
        <f>IF($C$48="Investigación industrial",IFERROR(INDEX('3. Gasto Total '!$G$25:$G$43,MATCH(G411,'3. Gasto Total '!$B$25:$B$43,0)),""),IFERROR(INDEX('3. Gasto Total '!$H$25:$H$43,MATCH(G411,'3. Gasto Total '!$B$25:$B$43,0)),))</f>
        <v>0</v>
      </c>
      <c r="I411" s="40"/>
      <c r="J411" s="40"/>
      <c r="K411" s="40"/>
      <c r="L411" s="40"/>
      <c r="M411" s="40"/>
      <c r="N411" s="40"/>
      <c r="O411" s="40"/>
      <c r="P411" s="95">
        <f t="shared" si="77"/>
        <v>0</v>
      </c>
      <c r="Q411" s="43"/>
      <c r="R411" s="43"/>
      <c r="S411" s="43"/>
      <c r="T411" s="44"/>
      <c r="U411" s="44"/>
      <c r="V411" s="97">
        <f t="shared" si="78"/>
        <v>0</v>
      </c>
      <c r="W411" s="97">
        <f t="shared" si="66"/>
        <v>0</v>
      </c>
      <c r="X411" s="97">
        <f t="shared" si="67"/>
        <v>0</v>
      </c>
      <c r="Y411" s="113"/>
      <c r="Z411" s="44"/>
      <c r="AA411" s="53"/>
      <c r="AB411" s="53"/>
      <c r="AC411" s="97">
        <f t="shared" si="68"/>
        <v>0</v>
      </c>
      <c r="AD411" s="113"/>
      <c r="AE411" s="46"/>
      <c r="AF411" s="46"/>
      <c r="AG411" s="46"/>
      <c r="AH411" s="97">
        <f t="shared" si="69"/>
        <v>0</v>
      </c>
      <c r="AI411" s="113"/>
      <c r="AJ411" s="46"/>
      <c r="AK411" s="54"/>
      <c r="AL411" s="53"/>
      <c r="AM411" s="97">
        <f t="shared" si="70"/>
        <v>0</v>
      </c>
      <c r="AN411" s="113"/>
      <c r="AO411" s="46"/>
      <c r="AP411" s="54"/>
      <c r="AQ411" s="53"/>
      <c r="AR411" s="97">
        <f t="shared" si="71"/>
        <v>0</v>
      </c>
      <c r="AS411" s="97">
        <f t="shared" si="72"/>
        <v>0</v>
      </c>
      <c r="AT411" s="97">
        <f t="shared" si="73"/>
        <v>0</v>
      </c>
      <c r="AU411" s="97">
        <f t="shared" si="74"/>
        <v>0</v>
      </c>
      <c r="AV411" s="113"/>
      <c r="AW411" s="46"/>
      <c r="AX411" s="46"/>
      <c r="AY411" s="97">
        <f t="shared" si="75"/>
        <v>0</v>
      </c>
      <c r="BC411" s="56" t="str">
        <f t="shared" si="76"/>
        <v/>
      </c>
      <c r="BD411" s="45">
        <f>IF(Q411&gt;'Costes máximos'!$D$22,'Costes máximos'!$D$22,Q411)</f>
        <v>0</v>
      </c>
      <c r="BE411" s="45">
        <f>IF(R411&gt;'Costes máximos'!$D$22,'Costes máximos'!$D$22,R411)</f>
        <v>0</v>
      </c>
      <c r="BF411" s="45">
        <f>IF(S411&gt;'Costes máximos'!$D$22,'Costes máximos'!$D$22,S411)</f>
        <v>0</v>
      </c>
      <c r="BG411" s="45">
        <f>IF(T411&gt;'Costes máximos'!$D$22,'Costes máximos'!$D$22,T411)</f>
        <v>0</v>
      </c>
      <c r="BH411" s="45">
        <f>IF(U411&gt;'Costes máximos'!$D$22,'Costes máximos'!$D$22,U411)</f>
        <v>0</v>
      </c>
    </row>
    <row r="412" spans="2:60" hidden="1" outlineLevel="1" x14ac:dyDescent="0.25">
      <c r="B412" s="63"/>
      <c r="C412" s="64"/>
      <c r="D412" s="64"/>
      <c r="E412" s="64"/>
      <c r="F412" s="95">
        <f>IFERROR(INDEX('1. Paquetes y Tareas'!$F$16:$F$84,MATCH(BC412,'1. Paquetes y Tareas'!$E$16:$E$84,0)),0)</f>
        <v>0</v>
      </c>
      <c r="G412" s="50"/>
      <c r="H412" s="96">
        <f>IF($C$48="Investigación industrial",IFERROR(INDEX('3. Gasto Total '!$G$25:$G$43,MATCH(G412,'3. Gasto Total '!$B$25:$B$43,0)),""),IFERROR(INDEX('3. Gasto Total '!$H$25:$H$43,MATCH(G412,'3. Gasto Total '!$B$25:$B$43,0)),))</f>
        <v>0</v>
      </c>
      <c r="I412" s="40"/>
      <c r="J412" s="40"/>
      <c r="K412" s="40"/>
      <c r="L412" s="40"/>
      <c r="M412" s="40"/>
      <c r="N412" s="40"/>
      <c r="O412" s="40"/>
      <c r="P412" s="95">
        <f t="shared" si="77"/>
        <v>0</v>
      </c>
      <c r="Q412" s="43"/>
      <c r="R412" s="43"/>
      <c r="S412" s="43"/>
      <c r="T412" s="44"/>
      <c r="U412" s="44"/>
      <c r="V412" s="97">
        <f t="shared" si="78"/>
        <v>0</v>
      </c>
      <c r="W412" s="97">
        <f t="shared" si="66"/>
        <v>0</v>
      </c>
      <c r="X412" s="97">
        <f t="shared" si="67"/>
        <v>0</v>
      </c>
      <c r="Y412" s="113"/>
      <c r="Z412" s="44"/>
      <c r="AA412" s="53"/>
      <c r="AB412" s="53"/>
      <c r="AC412" s="97">
        <f t="shared" si="68"/>
        <v>0</v>
      </c>
      <c r="AD412" s="113"/>
      <c r="AE412" s="46"/>
      <c r="AF412" s="46"/>
      <c r="AG412" s="46"/>
      <c r="AH412" s="97">
        <f t="shared" si="69"/>
        <v>0</v>
      </c>
      <c r="AI412" s="113"/>
      <c r="AJ412" s="46"/>
      <c r="AK412" s="54"/>
      <c r="AL412" s="53"/>
      <c r="AM412" s="97">
        <f t="shared" si="70"/>
        <v>0</v>
      </c>
      <c r="AN412" s="113"/>
      <c r="AO412" s="46"/>
      <c r="AP412" s="54"/>
      <c r="AQ412" s="53"/>
      <c r="AR412" s="97">
        <f t="shared" si="71"/>
        <v>0</v>
      </c>
      <c r="AS412" s="97">
        <f t="shared" si="72"/>
        <v>0</v>
      </c>
      <c r="AT412" s="97">
        <f t="shared" si="73"/>
        <v>0</v>
      </c>
      <c r="AU412" s="97">
        <f t="shared" si="74"/>
        <v>0</v>
      </c>
      <c r="AV412" s="113"/>
      <c r="AW412" s="46"/>
      <c r="AX412" s="46"/>
      <c r="AY412" s="97">
        <f t="shared" si="75"/>
        <v>0</v>
      </c>
      <c r="BC412" s="56" t="str">
        <f t="shared" si="76"/>
        <v/>
      </c>
      <c r="BD412" s="45">
        <f>IF(Q412&gt;'Costes máximos'!$D$22,'Costes máximos'!$D$22,Q412)</f>
        <v>0</v>
      </c>
      <c r="BE412" s="45">
        <f>IF(R412&gt;'Costes máximos'!$D$22,'Costes máximos'!$D$22,R412)</f>
        <v>0</v>
      </c>
      <c r="BF412" s="45">
        <f>IF(S412&gt;'Costes máximos'!$D$22,'Costes máximos'!$D$22,S412)</f>
        <v>0</v>
      </c>
      <c r="BG412" s="45">
        <f>IF(T412&gt;'Costes máximos'!$D$22,'Costes máximos'!$D$22,T412)</f>
        <v>0</v>
      </c>
      <c r="BH412" s="45">
        <f>IF(U412&gt;'Costes máximos'!$D$22,'Costes máximos'!$D$22,U412)</f>
        <v>0</v>
      </c>
    </row>
    <row r="413" spans="2:60" hidden="1" outlineLevel="1" x14ac:dyDescent="0.25">
      <c r="B413" s="63"/>
      <c r="C413" s="64"/>
      <c r="D413" s="64"/>
      <c r="E413" s="64"/>
      <c r="F413" s="95">
        <f>IFERROR(INDEX('1. Paquetes y Tareas'!$F$16:$F$84,MATCH(BC413,'1. Paquetes y Tareas'!$E$16:$E$84,0)),0)</f>
        <v>0</v>
      </c>
      <c r="G413" s="50"/>
      <c r="H413" s="96">
        <f>IF($C$48="Investigación industrial",IFERROR(INDEX('3. Gasto Total '!$G$25:$G$43,MATCH(G413,'3. Gasto Total '!$B$25:$B$43,0)),""),IFERROR(INDEX('3. Gasto Total '!$H$25:$H$43,MATCH(G413,'3. Gasto Total '!$B$25:$B$43,0)),))</f>
        <v>0</v>
      </c>
      <c r="I413" s="40"/>
      <c r="J413" s="40"/>
      <c r="K413" s="40"/>
      <c r="L413" s="40"/>
      <c r="M413" s="40"/>
      <c r="N413" s="40"/>
      <c r="O413" s="40"/>
      <c r="P413" s="95">
        <f t="shared" si="77"/>
        <v>0</v>
      </c>
      <c r="Q413" s="43"/>
      <c r="R413" s="43"/>
      <c r="S413" s="43"/>
      <c r="T413" s="44"/>
      <c r="U413" s="44"/>
      <c r="V413" s="97">
        <f t="shared" si="78"/>
        <v>0</v>
      </c>
      <c r="W413" s="97">
        <f t="shared" si="66"/>
        <v>0</v>
      </c>
      <c r="X413" s="97">
        <f t="shared" si="67"/>
        <v>0</v>
      </c>
      <c r="Y413" s="113"/>
      <c r="Z413" s="44"/>
      <c r="AA413" s="53"/>
      <c r="AB413" s="53"/>
      <c r="AC413" s="97">
        <f t="shared" si="68"/>
        <v>0</v>
      </c>
      <c r="AD413" s="113"/>
      <c r="AE413" s="46"/>
      <c r="AF413" s="46"/>
      <c r="AG413" s="46"/>
      <c r="AH413" s="97">
        <f t="shared" si="69"/>
        <v>0</v>
      </c>
      <c r="AI413" s="113"/>
      <c r="AJ413" s="46"/>
      <c r="AK413" s="54"/>
      <c r="AL413" s="53"/>
      <c r="AM413" s="97">
        <f t="shared" si="70"/>
        <v>0</v>
      </c>
      <c r="AN413" s="113"/>
      <c r="AO413" s="46"/>
      <c r="AP413" s="54"/>
      <c r="AQ413" s="53"/>
      <c r="AR413" s="97">
        <f t="shared" si="71"/>
        <v>0</v>
      </c>
      <c r="AS413" s="97">
        <f t="shared" si="72"/>
        <v>0</v>
      </c>
      <c r="AT413" s="97">
        <f t="shared" si="73"/>
        <v>0</v>
      </c>
      <c r="AU413" s="97">
        <f t="shared" si="74"/>
        <v>0</v>
      </c>
      <c r="AV413" s="113"/>
      <c r="AW413" s="46"/>
      <c r="AX413" s="46"/>
      <c r="AY413" s="97">
        <f t="shared" si="75"/>
        <v>0</v>
      </c>
      <c r="BC413" s="56" t="str">
        <f t="shared" si="76"/>
        <v/>
      </c>
      <c r="BD413" s="45">
        <f>IF(Q413&gt;'Costes máximos'!$D$22,'Costes máximos'!$D$22,Q413)</f>
        <v>0</v>
      </c>
      <c r="BE413" s="45">
        <f>IF(R413&gt;'Costes máximos'!$D$22,'Costes máximos'!$D$22,R413)</f>
        <v>0</v>
      </c>
      <c r="BF413" s="45">
        <f>IF(S413&gt;'Costes máximos'!$D$22,'Costes máximos'!$D$22,S413)</f>
        <v>0</v>
      </c>
      <c r="BG413" s="45">
        <f>IF(T413&gt;'Costes máximos'!$D$22,'Costes máximos'!$D$22,T413)</f>
        <v>0</v>
      </c>
      <c r="BH413" s="45">
        <f>IF(U413&gt;'Costes máximos'!$D$22,'Costes máximos'!$D$22,U413)</f>
        <v>0</v>
      </c>
    </row>
    <row r="414" spans="2:60" hidden="1" outlineLevel="1" x14ac:dyDescent="0.25">
      <c r="B414" s="63"/>
      <c r="C414" s="64"/>
      <c r="D414" s="64"/>
      <c r="E414" s="64"/>
      <c r="F414" s="95">
        <f>IFERROR(INDEX('1. Paquetes y Tareas'!$F$16:$F$84,MATCH(BC414,'1. Paquetes y Tareas'!$E$16:$E$84,0)),0)</f>
        <v>0</v>
      </c>
      <c r="G414" s="50"/>
      <c r="H414" s="96">
        <f>IF($C$48="Investigación industrial",IFERROR(INDEX('3. Gasto Total '!$G$25:$G$43,MATCH(G414,'3. Gasto Total '!$B$25:$B$43,0)),""),IFERROR(INDEX('3. Gasto Total '!$H$25:$H$43,MATCH(G414,'3. Gasto Total '!$B$25:$B$43,0)),))</f>
        <v>0</v>
      </c>
      <c r="I414" s="40"/>
      <c r="J414" s="40"/>
      <c r="K414" s="40"/>
      <c r="L414" s="40"/>
      <c r="M414" s="40"/>
      <c r="N414" s="40"/>
      <c r="O414" s="40"/>
      <c r="P414" s="95">
        <f t="shared" si="77"/>
        <v>0</v>
      </c>
      <c r="Q414" s="43"/>
      <c r="R414" s="43"/>
      <c r="S414" s="43"/>
      <c r="T414" s="44"/>
      <c r="U414" s="44"/>
      <c r="V414" s="97">
        <f t="shared" si="78"/>
        <v>0</v>
      </c>
      <c r="W414" s="97">
        <f t="shared" si="66"/>
        <v>0</v>
      </c>
      <c r="X414" s="97">
        <f t="shared" si="67"/>
        <v>0</v>
      </c>
      <c r="Y414" s="113"/>
      <c r="Z414" s="44"/>
      <c r="AA414" s="53"/>
      <c r="AB414" s="53"/>
      <c r="AC414" s="97">
        <f t="shared" si="68"/>
        <v>0</v>
      </c>
      <c r="AD414" s="113"/>
      <c r="AE414" s="46"/>
      <c r="AF414" s="46"/>
      <c r="AG414" s="46"/>
      <c r="AH414" s="97">
        <f t="shared" si="69"/>
        <v>0</v>
      </c>
      <c r="AI414" s="113"/>
      <c r="AJ414" s="46"/>
      <c r="AK414" s="54"/>
      <c r="AL414" s="53"/>
      <c r="AM414" s="97">
        <f t="shared" si="70"/>
        <v>0</v>
      </c>
      <c r="AN414" s="113"/>
      <c r="AO414" s="46"/>
      <c r="AP414" s="54"/>
      <c r="AQ414" s="53"/>
      <c r="AR414" s="97">
        <f t="shared" si="71"/>
        <v>0</v>
      </c>
      <c r="AS414" s="97">
        <f t="shared" si="72"/>
        <v>0</v>
      </c>
      <c r="AT414" s="97">
        <f t="shared" si="73"/>
        <v>0</v>
      </c>
      <c r="AU414" s="97">
        <f t="shared" si="74"/>
        <v>0</v>
      </c>
      <c r="AV414" s="113"/>
      <c r="AW414" s="46"/>
      <c r="AX414" s="46"/>
      <c r="AY414" s="97">
        <f t="shared" si="75"/>
        <v>0</v>
      </c>
      <c r="BC414" s="56" t="str">
        <f t="shared" si="76"/>
        <v/>
      </c>
      <c r="BD414" s="45">
        <f>IF(Q414&gt;'Costes máximos'!$D$22,'Costes máximos'!$D$22,Q414)</f>
        <v>0</v>
      </c>
      <c r="BE414" s="45">
        <f>IF(R414&gt;'Costes máximos'!$D$22,'Costes máximos'!$D$22,R414)</f>
        <v>0</v>
      </c>
      <c r="BF414" s="45">
        <f>IF(S414&gt;'Costes máximos'!$D$22,'Costes máximos'!$D$22,S414)</f>
        <v>0</v>
      </c>
      <c r="BG414" s="45">
        <f>IF(T414&gt;'Costes máximos'!$D$22,'Costes máximos'!$D$22,T414)</f>
        <v>0</v>
      </c>
      <c r="BH414" s="45">
        <f>IF(U414&gt;'Costes máximos'!$D$22,'Costes máximos'!$D$22,U414)</f>
        <v>0</v>
      </c>
    </row>
    <row r="415" spans="2:60" hidden="1" outlineLevel="1" x14ac:dyDescent="0.25">
      <c r="B415" s="63"/>
      <c r="C415" s="64"/>
      <c r="D415" s="64"/>
      <c r="E415" s="64"/>
      <c r="F415" s="95">
        <f>IFERROR(INDEX('1. Paquetes y Tareas'!$F$16:$F$84,MATCH(BC415,'1. Paquetes y Tareas'!$E$16:$E$84,0)),0)</f>
        <v>0</v>
      </c>
      <c r="G415" s="50"/>
      <c r="H415" s="96">
        <f>IF($C$48="Investigación industrial",IFERROR(INDEX('3. Gasto Total '!$G$25:$G$43,MATCH(G415,'3. Gasto Total '!$B$25:$B$43,0)),""),IFERROR(INDEX('3. Gasto Total '!$H$25:$H$43,MATCH(G415,'3. Gasto Total '!$B$25:$B$43,0)),))</f>
        <v>0</v>
      </c>
      <c r="I415" s="40"/>
      <c r="J415" s="40"/>
      <c r="K415" s="40"/>
      <c r="L415" s="40"/>
      <c r="M415" s="40"/>
      <c r="N415" s="40"/>
      <c r="O415" s="40"/>
      <c r="P415" s="95">
        <f t="shared" si="77"/>
        <v>0</v>
      </c>
      <c r="Q415" s="43"/>
      <c r="R415" s="43"/>
      <c r="S415" s="43"/>
      <c r="T415" s="44"/>
      <c r="U415" s="44"/>
      <c r="V415" s="97">
        <f t="shared" si="78"/>
        <v>0</v>
      </c>
      <c r="W415" s="97">
        <f t="shared" si="66"/>
        <v>0</v>
      </c>
      <c r="X415" s="97">
        <f t="shared" si="67"/>
        <v>0</v>
      </c>
      <c r="Y415" s="113"/>
      <c r="Z415" s="44"/>
      <c r="AA415" s="53"/>
      <c r="AB415" s="53"/>
      <c r="AC415" s="97">
        <f t="shared" si="68"/>
        <v>0</v>
      </c>
      <c r="AD415" s="113"/>
      <c r="AE415" s="46"/>
      <c r="AF415" s="46"/>
      <c r="AG415" s="46"/>
      <c r="AH415" s="97">
        <f t="shared" si="69"/>
        <v>0</v>
      </c>
      <c r="AI415" s="113"/>
      <c r="AJ415" s="46"/>
      <c r="AK415" s="54"/>
      <c r="AL415" s="53"/>
      <c r="AM415" s="97">
        <f t="shared" si="70"/>
        <v>0</v>
      </c>
      <c r="AN415" s="113"/>
      <c r="AO415" s="46"/>
      <c r="AP415" s="54"/>
      <c r="AQ415" s="53"/>
      <c r="AR415" s="97">
        <f t="shared" si="71"/>
        <v>0</v>
      </c>
      <c r="AS415" s="97">
        <f t="shared" si="72"/>
        <v>0</v>
      </c>
      <c r="AT415" s="97">
        <f t="shared" si="73"/>
        <v>0</v>
      </c>
      <c r="AU415" s="97">
        <f t="shared" si="74"/>
        <v>0</v>
      </c>
      <c r="AV415" s="113"/>
      <c r="AW415" s="46"/>
      <c r="AX415" s="46"/>
      <c r="AY415" s="97">
        <f t="shared" si="75"/>
        <v>0</v>
      </c>
      <c r="BC415" s="56" t="str">
        <f t="shared" si="76"/>
        <v/>
      </c>
      <c r="BD415" s="45">
        <f>IF(Q415&gt;'Costes máximos'!$D$22,'Costes máximos'!$D$22,Q415)</f>
        <v>0</v>
      </c>
      <c r="BE415" s="45">
        <f>IF(R415&gt;'Costes máximos'!$D$22,'Costes máximos'!$D$22,R415)</f>
        <v>0</v>
      </c>
      <c r="BF415" s="45">
        <f>IF(S415&gt;'Costes máximos'!$D$22,'Costes máximos'!$D$22,S415)</f>
        <v>0</v>
      </c>
      <c r="BG415" s="45">
        <f>IF(T415&gt;'Costes máximos'!$D$22,'Costes máximos'!$D$22,T415)</f>
        <v>0</v>
      </c>
      <c r="BH415" s="45">
        <f>IF(U415&gt;'Costes máximos'!$D$22,'Costes máximos'!$D$22,U415)</f>
        <v>0</v>
      </c>
    </row>
    <row r="416" spans="2:60" hidden="1" outlineLevel="1" x14ac:dyDescent="0.25">
      <c r="B416" s="63"/>
      <c r="C416" s="64"/>
      <c r="D416" s="64"/>
      <c r="E416" s="64"/>
      <c r="F416" s="95">
        <f>IFERROR(INDEX('1. Paquetes y Tareas'!$F$16:$F$84,MATCH(BC416,'1. Paquetes y Tareas'!$E$16:$E$84,0)),0)</f>
        <v>0</v>
      </c>
      <c r="G416" s="50"/>
      <c r="H416" s="96">
        <f>IF($C$48="Investigación industrial",IFERROR(INDEX('3. Gasto Total '!$G$25:$G$43,MATCH(G416,'3. Gasto Total '!$B$25:$B$43,0)),""),IFERROR(INDEX('3. Gasto Total '!$H$25:$H$43,MATCH(G416,'3. Gasto Total '!$B$25:$B$43,0)),))</f>
        <v>0</v>
      </c>
      <c r="I416" s="40"/>
      <c r="J416" s="40"/>
      <c r="K416" s="40"/>
      <c r="L416" s="40"/>
      <c r="M416" s="40"/>
      <c r="N416" s="40"/>
      <c r="O416" s="40"/>
      <c r="P416" s="95">
        <f t="shared" si="77"/>
        <v>0</v>
      </c>
      <c r="Q416" s="43"/>
      <c r="R416" s="43"/>
      <c r="S416" s="43"/>
      <c r="T416" s="44"/>
      <c r="U416" s="44"/>
      <c r="V416" s="97">
        <f t="shared" si="78"/>
        <v>0</v>
      </c>
      <c r="W416" s="97">
        <f t="shared" si="66"/>
        <v>0</v>
      </c>
      <c r="X416" s="97">
        <f t="shared" si="67"/>
        <v>0</v>
      </c>
      <c r="Y416" s="113"/>
      <c r="Z416" s="44"/>
      <c r="AA416" s="53"/>
      <c r="AB416" s="53"/>
      <c r="AC416" s="97">
        <f t="shared" si="68"/>
        <v>0</v>
      </c>
      <c r="AD416" s="113"/>
      <c r="AE416" s="46"/>
      <c r="AF416" s="46"/>
      <c r="AG416" s="46"/>
      <c r="AH416" s="97">
        <f t="shared" si="69"/>
        <v>0</v>
      </c>
      <c r="AI416" s="113"/>
      <c r="AJ416" s="46"/>
      <c r="AK416" s="54"/>
      <c r="AL416" s="53"/>
      <c r="AM416" s="97">
        <f t="shared" si="70"/>
        <v>0</v>
      </c>
      <c r="AN416" s="113"/>
      <c r="AO416" s="46"/>
      <c r="AP416" s="54"/>
      <c r="AQ416" s="53"/>
      <c r="AR416" s="97">
        <f t="shared" si="71"/>
        <v>0</v>
      </c>
      <c r="AS416" s="97">
        <f t="shared" si="72"/>
        <v>0</v>
      </c>
      <c r="AT416" s="97">
        <f t="shared" si="73"/>
        <v>0</v>
      </c>
      <c r="AU416" s="97">
        <f t="shared" si="74"/>
        <v>0</v>
      </c>
      <c r="AV416" s="113"/>
      <c r="AW416" s="46"/>
      <c r="AX416" s="46"/>
      <c r="AY416" s="97">
        <f t="shared" si="75"/>
        <v>0</v>
      </c>
      <c r="BC416" s="56" t="str">
        <f t="shared" si="76"/>
        <v/>
      </c>
      <c r="BD416" s="45">
        <f>IF(Q416&gt;'Costes máximos'!$D$22,'Costes máximos'!$D$22,Q416)</f>
        <v>0</v>
      </c>
      <c r="BE416" s="45">
        <f>IF(R416&gt;'Costes máximos'!$D$22,'Costes máximos'!$D$22,R416)</f>
        <v>0</v>
      </c>
      <c r="BF416" s="45">
        <f>IF(S416&gt;'Costes máximos'!$D$22,'Costes máximos'!$D$22,S416)</f>
        <v>0</v>
      </c>
      <c r="BG416" s="45">
        <f>IF(T416&gt;'Costes máximos'!$D$22,'Costes máximos'!$D$22,T416)</f>
        <v>0</v>
      </c>
      <c r="BH416" s="45">
        <f>IF(U416&gt;'Costes máximos'!$D$22,'Costes máximos'!$D$22,U416)</f>
        <v>0</v>
      </c>
    </row>
    <row r="417" spans="2:60" hidden="1" outlineLevel="1" x14ac:dyDescent="0.25">
      <c r="B417" s="63"/>
      <c r="C417" s="64"/>
      <c r="D417" s="64"/>
      <c r="E417" s="64"/>
      <c r="F417" s="95">
        <f>IFERROR(INDEX('1. Paquetes y Tareas'!$F$16:$F$84,MATCH(BC417,'1. Paquetes y Tareas'!$E$16:$E$84,0)),0)</f>
        <v>0</v>
      </c>
      <c r="G417" s="50"/>
      <c r="H417" s="96">
        <f>IF($C$48="Investigación industrial",IFERROR(INDEX('3. Gasto Total '!$G$25:$G$43,MATCH(G417,'3. Gasto Total '!$B$25:$B$43,0)),""),IFERROR(INDEX('3. Gasto Total '!$H$25:$H$43,MATCH(G417,'3. Gasto Total '!$B$25:$B$43,0)),))</f>
        <v>0</v>
      </c>
      <c r="I417" s="40"/>
      <c r="J417" s="40"/>
      <c r="K417" s="40"/>
      <c r="L417" s="40"/>
      <c r="M417" s="40"/>
      <c r="N417" s="40"/>
      <c r="O417" s="40"/>
      <c r="P417" s="95">
        <f t="shared" si="77"/>
        <v>0</v>
      </c>
      <c r="Q417" s="43"/>
      <c r="R417" s="43"/>
      <c r="S417" s="43"/>
      <c r="T417" s="44"/>
      <c r="U417" s="44"/>
      <c r="V417" s="97">
        <f t="shared" si="78"/>
        <v>0</v>
      </c>
      <c r="W417" s="97">
        <f t="shared" si="66"/>
        <v>0</v>
      </c>
      <c r="X417" s="97">
        <f t="shared" si="67"/>
        <v>0</v>
      </c>
      <c r="Y417" s="113"/>
      <c r="Z417" s="44"/>
      <c r="AA417" s="53"/>
      <c r="AB417" s="53"/>
      <c r="AC417" s="97">
        <f t="shared" si="68"/>
        <v>0</v>
      </c>
      <c r="AD417" s="113"/>
      <c r="AE417" s="46"/>
      <c r="AF417" s="46"/>
      <c r="AG417" s="46"/>
      <c r="AH417" s="97">
        <f t="shared" si="69"/>
        <v>0</v>
      </c>
      <c r="AI417" s="113"/>
      <c r="AJ417" s="46"/>
      <c r="AK417" s="54"/>
      <c r="AL417" s="53"/>
      <c r="AM417" s="97">
        <f t="shared" si="70"/>
        <v>0</v>
      </c>
      <c r="AN417" s="113"/>
      <c r="AO417" s="46"/>
      <c r="AP417" s="54"/>
      <c r="AQ417" s="53"/>
      <c r="AR417" s="97">
        <f t="shared" si="71"/>
        <v>0</v>
      </c>
      <c r="AS417" s="97">
        <f t="shared" si="72"/>
        <v>0</v>
      </c>
      <c r="AT417" s="97">
        <f t="shared" si="73"/>
        <v>0</v>
      </c>
      <c r="AU417" s="97">
        <f t="shared" si="74"/>
        <v>0</v>
      </c>
      <c r="AV417" s="113"/>
      <c r="AW417" s="46"/>
      <c r="AX417" s="46"/>
      <c r="AY417" s="97">
        <f t="shared" si="75"/>
        <v>0</v>
      </c>
      <c r="BC417" s="56" t="str">
        <f t="shared" si="76"/>
        <v/>
      </c>
      <c r="BD417" s="45">
        <f>IF(Q417&gt;'Costes máximos'!$D$22,'Costes máximos'!$D$22,Q417)</f>
        <v>0</v>
      </c>
      <c r="BE417" s="45">
        <f>IF(R417&gt;'Costes máximos'!$D$22,'Costes máximos'!$D$22,R417)</f>
        <v>0</v>
      </c>
      <c r="BF417" s="45">
        <f>IF(S417&gt;'Costes máximos'!$D$22,'Costes máximos'!$D$22,S417)</f>
        <v>0</v>
      </c>
      <c r="BG417" s="45">
        <f>IF(T417&gt;'Costes máximos'!$D$22,'Costes máximos'!$D$22,T417)</f>
        <v>0</v>
      </c>
      <c r="BH417" s="45">
        <f>IF(U417&gt;'Costes máximos'!$D$22,'Costes máximos'!$D$22,U417)</f>
        <v>0</v>
      </c>
    </row>
    <row r="418" spans="2:60" hidden="1" outlineLevel="1" x14ac:dyDescent="0.25">
      <c r="B418" s="63"/>
      <c r="C418" s="64"/>
      <c r="D418" s="64"/>
      <c r="E418" s="64"/>
      <c r="F418" s="95">
        <f>IFERROR(INDEX('1. Paquetes y Tareas'!$F$16:$F$84,MATCH(BC418,'1. Paquetes y Tareas'!$E$16:$E$84,0)),0)</f>
        <v>0</v>
      </c>
      <c r="G418" s="50"/>
      <c r="H418" s="96">
        <f>IF($C$48="Investigación industrial",IFERROR(INDEX('3. Gasto Total '!$G$25:$G$43,MATCH(G418,'3. Gasto Total '!$B$25:$B$43,0)),""),IFERROR(INDEX('3. Gasto Total '!$H$25:$H$43,MATCH(G418,'3. Gasto Total '!$B$25:$B$43,0)),))</f>
        <v>0</v>
      </c>
      <c r="I418" s="40"/>
      <c r="J418" s="40"/>
      <c r="K418" s="40"/>
      <c r="L418" s="40"/>
      <c r="M418" s="40"/>
      <c r="N418" s="40"/>
      <c r="O418" s="40"/>
      <c r="P418" s="95">
        <f t="shared" si="77"/>
        <v>0</v>
      </c>
      <c r="Q418" s="43"/>
      <c r="R418" s="43"/>
      <c r="S418" s="43"/>
      <c r="T418" s="44"/>
      <c r="U418" s="44"/>
      <c r="V418" s="97">
        <f t="shared" si="78"/>
        <v>0</v>
      </c>
      <c r="W418" s="97">
        <f t="shared" si="66"/>
        <v>0</v>
      </c>
      <c r="X418" s="97">
        <f t="shared" si="67"/>
        <v>0</v>
      </c>
      <c r="Y418" s="113"/>
      <c r="Z418" s="44"/>
      <c r="AA418" s="53"/>
      <c r="AB418" s="53"/>
      <c r="AC418" s="97">
        <f t="shared" si="68"/>
        <v>0</v>
      </c>
      <c r="AD418" s="113"/>
      <c r="AE418" s="46"/>
      <c r="AF418" s="46"/>
      <c r="AG418" s="46"/>
      <c r="AH418" s="97">
        <f t="shared" si="69"/>
        <v>0</v>
      </c>
      <c r="AI418" s="113"/>
      <c r="AJ418" s="46"/>
      <c r="AK418" s="54"/>
      <c r="AL418" s="53"/>
      <c r="AM418" s="97">
        <f t="shared" si="70"/>
        <v>0</v>
      </c>
      <c r="AN418" s="113"/>
      <c r="AO418" s="46"/>
      <c r="AP418" s="54"/>
      <c r="AQ418" s="53"/>
      <c r="AR418" s="97">
        <f t="shared" si="71"/>
        <v>0</v>
      </c>
      <c r="AS418" s="97">
        <f t="shared" si="72"/>
        <v>0</v>
      </c>
      <c r="AT418" s="97">
        <f t="shared" si="73"/>
        <v>0</v>
      </c>
      <c r="AU418" s="97">
        <f t="shared" si="74"/>
        <v>0</v>
      </c>
      <c r="AV418" s="113"/>
      <c r="AW418" s="46"/>
      <c r="AX418" s="46"/>
      <c r="AY418" s="97">
        <f t="shared" si="75"/>
        <v>0</v>
      </c>
      <c r="BC418" s="56" t="str">
        <f t="shared" si="76"/>
        <v/>
      </c>
      <c r="BD418" s="45">
        <f>IF(Q418&gt;'Costes máximos'!$D$22,'Costes máximos'!$D$22,Q418)</f>
        <v>0</v>
      </c>
      <c r="BE418" s="45">
        <f>IF(R418&gt;'Costes máximos'!$D$22,'Costes máximos'!$D$22,R418)</f>
        <v>0</v>
      </c>
      <c r="BF418" s="45">
        <f>IF(S418&gt;'Costes máximos'!$D$22,'Costes máximos'!$D$22,S418)</f>
        <v>0</v>
      </c>
      <c r="BG418" s="45">
        <f>IF(T418&gt;'Costes máximos'!$D$22,'Costes máximos'!$D$22,T418)</f>
        <v>0</v>
      </c>
      <c r="BH418" s="45">
        <f>IF(U418&gt;'Costes máximos'!$D$22,'Costes máximos'!$D$22,U418)</f>
        <v>0</v>
      </c>
    </row>
    <row r="419" spans="2:60" hidden="1" outlineLevel="1" x14ac:dyDescent="0.25">
      <c r="B419" s="63"/>
      <c r="C419" s="64"/>
      <c r="D419" s="64"/>
      <c r="E419" s="64"/>
      <c r="F419" s="95">
        <f>IFERROR(INDEX('1. Paquetes y Tareas'!$F$16:$F$84,MATCH(BC419,'1. Paquetes y Tareas'!$E$16:$E$84,0)),0)</f>
        <v>0</v>
      </c>
      <c r="G419" s="50"/>
      <c r="H419" s="96">
        <f>IF($C$48="Investigación industrial",IFERROR(INDEX('3. Gasto Total '!$G$25:$G$43,MATCH(G419,'3. Gasto Total '!$B$25:$B$43,0)),""),IFERROR(INDEX('3. Gasto Total '!$H$25:$H$43,MATCH(G419,'3. Gasto Total '!$B$25:$B$43,0)),))</f>
        <v>0</v>
      </c>
      <c r="I419" s="40"/>
      <c r="J419" s="40"/>
      <c r="K419" s="40"/>
      <c r="L419" s="40"/>
      <c r="M419" s="40"/>
      <c r="N419" s="40"/>
      <c r="O419" s="40"/>
      <c r="P419" s="95">
        <f t="shared" si="77"/>
        <v>0</v>
      </c>
      <c r="Q419" s="43"/>
      <c r="R419" s="43"/>
      <c r="S419" s="43"/>
      <c r="T419" s="44"/>
      <c r="U419" s="44"/>
      <c r="V419" s="97">
        <f t="shared" si="78"/>
        <v>0</v>
      </c>
      <c r="W419" s="97">
        <f t="shared" si="66"/>
        <v>0</v>
      </c>
      <c r="X419" s="97">
        <f t="shared" si="67"/>
        <v>0</v>
      </c>
      <c r="Y419" s="113"/>
      <c r="Z419" s="44"/>
      <c r="AA419" s="53"/>
      <c r="AB419" s="53"/>
      <c r="AC419" s="97">
        <f t="shared" si="68"/>
        <v>0</v>
      </c>
      <c r="AD419" s="113"/>
      <c r="AE419" s="46"/>
      <c r="AF419" s="46"/>
      <c r="AG419" s="46"/>
      <c r="AH419" s="97">
        <f t="shared" si="69"/>
        <v>0</v>
      </c>
      <c r="AI419" s="113"/>
      <c r="AJ419" s="46"/>
      <c r="AK419" s="54"/>
      <c r="AL419" s="53"/>
      <c r="AM419" s="97">
        <f t="shared" si="70"/>
        <v>0</v>
      </c>
      <c r="AN419" s="113"/>
      <c r="AO419" s="46"/>
      <c r="AP419" s="54"/>
      <c r="AQ419" s="53"/>
      <c r="AR419" s="97">
        <f t="shared" si="71"/>
        <v>0</v>
      </c>
      <c r="AS419" s="97">
        <f t="shared" si="72"/>
        <v>0</v>
      </c>
      <c r="AT419" s="97">
        <f t="shared" si="73"/>
        <v>0</v>
      </c>
      <c r="AU419" s="97">
        <f t="shared" si="74"/>
        <v>0</v>
      </c>
      <c r="AV419" s="113"/>
      <c r="AW419" s="46"/>
      <c r="AX419" s="46"/>
      <c r="AY419" s="97">
        <f t="shared" si="75"/>
        <v>0</v>
      </c>
      <c r="BC419" s="56" t="str">
        <f t="shared" si="76"/>
        <v/>
      </c>
      <c r="BD419" s="45">
        <f>IF(Q419&gt;'Costes máximos'!$D$22,'Costes máximos'!$D$22,Q419)</f>
        <v>0</v>
      </c>
      <c r="BE419" s="45">
        <f>IF(R419&gt;'Costes máximos'!$D$22,'Costes máximos'!$D$22,R419)</f>
        <v>0</v>
      </c>
      <c r="BF419" s="45">
        <f>IF(S419&gt;'Costes máximos'!$D$22,'Costes máximos'!$D$22,S419)</f>
        <v>0</v>
      </c>
      <c r="BG419" s="45">
        <f>IF(T419&gt;'Costes máximos'!$D$22,'Costes máximos'!$D$22,T419)</f>
        <v>0</v>
      </c>
      <c r="BH419" s="45">
        <f>IF(U419&gt;'Costes máximos'!$D$22,'Costes máximos'!$D$22,U419)</f>
        <v>0</v>
      </c>
    </row>
    <row r="420" spans="2:60" hidden="1" outlineLevel="1" x14ac:dyDescent="0.25">
      <c r="B420" s="63"/>
      <c r="C420" s="64"/>
      <c r="D420" s="64"/>
      <c r="E420" s="64"/>
      <c r="F420" s="95">
        <f>IFERROR(INDEX('1. Paquetes y Tareas'!$F$16:$F$84,MATCH(BC420,'1. Paquetes y Tareas'!$E$16:$E$84,0)),0)</f>
        <v>0</v>
      </c>
      <c r="G420" s="50"/>
      <c r="H420" s="96">
        <f>IF($C$48="Investigación industrial",IFERROR(INDEX('3. Gasto Total '!$G$25:$G$43,MATCH(G420,'3. Gasto Total '!$B$25:$B$43,0)),""),IFERROR(INDEX('3. Gasto Total '!$H$25:$H$43,MATCH(G420,'3. Gasto Total '!$B$25:$B$43,0)),))</f>
        <v>0</v>
      </c>
      <c r="I420" s="40"/>
      <c r="J420" s="40"/>
      <c r="K420" s="40"/>
      <c r="L420" s="40"/>
      <c r="M420" s="40"/>
      <c r="N420" s="40"/>
      <c r="O420" s="40"/>
      <c r="P420" s="95">
        <f t="shared" si="77"/>
        <v>0</v>
      </c>
      <c r="Q420" s="43"/>
      <c r="R420" s="43"/>
      <c r="S420" s="43"/>
      <c r="T420" s="44"/>
      <c r="U420" s="44"/>
      <c r="V420" s="97">
        <f t="shared" si="78"/>
        <v>0</v>
      </c>
      <c r="W420" s="97">
        <f t="shared" si="66"/>
        <v>0</v>
      </c>
      <c r="X420" s="97">
        <f t="shared" si="67"/>
        <v>0</v>
      </c>
      <c r="Y420" s="113"/>
      <c r="Z420" s="44"/>
      <c r="AA420" s="53"/>
      <c r="AB420" s="53"/>
      <c r="AC420" s="97">
        <f t="shared" si="68"/>
        <v>0</v>
      </c>
      <c r="AD420" s="113"/>
      <c r="AE420" s="46"/>
      <c r="AF420" s="46"/>
      <c r="AG420" s="46"/>
      <c r="AH420" s="97">
        <f t="shared" si="69"/>
        <v>0</v>
      </c>
      <c r="AI420" s="113"/>
      <c r="AJ420" s="46"/>
      <c r="AK420" s="54"/>
      <c r="AL420" s="53"/>
      <c r="AM420" s="97">
        <f t="shared" si="70"/>
        <v>0</v>
      </c>
      <c r="AN420" s="113"/>
      <c r="AO420" s="46"/>
      <c r="AP420" s="54"/>
      <c r="AQ420" s="53"/>
      <c r="AR420" s="97">
        <f t="shared" si="71"/>
        <v>0</v>
      </c>
      <c r="AS420" s="97">
        <f t="shared" si="72"/>
        <v>0</v>
      </c>
      <c r="AT420" s="97">
        <f t="shared" si="73"/>
        <v>0</v>
      </c>
      <c r="AU420" s="97">
        <f t="shared" si="74"/>
        <v>0</v>
      </c>
      <c r="AV420" s="113"/>
      <c r="AW420" s="46"/>
      <c r="AX420" s="46"/>
      <c r="AY420" s="97">
        <f t="shared" si="75"/>
        <v>0</v>
      </c>
      <c r="BC420" s="56" t="str">
        <f t="shared" si="76"/>
        <v/>
      </c>
      <c r="BD420" s="45">
        <f>IF(Q420&gt;'Costes máximos'!$D$22,'Costes máximos'!$D$22,Q420)</f>
        <v>0</v>
      </c>
      <c r="BE420" s="45">
        <f>IF(R420&gt;'Costes máximos'!$D$22,'Costes máximos'!$D$22,R420)</f>
        <v>0</v>
      </c>
      <c r="BF420" s="45">
        <f>IF(S420&gt;'Costes máximos'!$D$22,'Costes máximos'!$D$22,S420)</f>
        <v>0</v>
      </c>
      <c r="BG420" s="45">
        <f>IF(T420&gt;'Costes máximos'!$D$22,'Costes máximos'!$D$22,T420)</f>
        <v>0</v>
      </c>
      <c r="BH420" s="45">
        <f>IF(U420&gt;'Costes máximos'!$D$22,'Costes máximos'!$D$22,U420)</f>
        <v>0</v>
      </c>
    </row>
    <row r="421" spans="2:60" hidden="1" outlineLevel="1" x14ac:dyDescent="0.25">
      <c r="B421" s="63"/>
      <c r="C421" s="64"/>
      <c r="D421" s="64"/>
      <c r="E421" s="64"/>
      <c r="F421" s="95">
        <f>IFERROR(INDEX('1. Paquetes y Tareas'!$F$16:$F$84,MATCH(BC421,'1. Paquetes y Tareas'!$E$16:$E$84,0)),0)</f>
        <v>0</v>
      </c>
      <c r="G421" s="50"/>
      <c r="H421" s="96">
        <f>IF($C$48="Investigación industrial",IFERROR(INDEX('3. Gasto Total '!$G$25:$G$43,MATCH(G421,'3. Gasto Total '!$B$25:$B$43,0)),""),IFERROR(INDEX('3. Gasto Total '!$H$25:$H$43,MATCH(G421,'3. Gasto Total '!$B$25:$B$43,0)),))</f>
        <v>0</v>
      </c>
      <c r="I421" s="40"/>
      <c r="J421" s="40"/>
      <c r="K421" s="40"/>
      <c r="L421" s="40"/>
      <c r="M421" s="40"/>
      <c r="N421" s="40"/>
      <c r="O421" s="40"/>
      <c r="P421" s="95">
        <f t="shared" si="77"/>
        <v>0</v>
      </c>
      <c r="Q421" s="43"/>
      <c r="R421" s="43"/>
      <c r="S421" s="43"/>
      <c r="T421" s="44"/>
      <c r="U421" s="44"/>
      <c r="V421" s="97">
        <f t="shared" si="78"/>
        <v>0</v>
      </c>
      <c r="W421" s="97">
        <f t="shared" si="66"/>
        <v>0</v>
      </c>
      <c r="X421" s="97">
        <f t="shared" si="67"/>
        <v>0</v>
      </c>
      <c r="Y421" s="113"/>
      <c r="Z421" s="44"/>
      <c r="AA421" s="53"/>
      <c r="AB421" s="53"/>
      <c r="AC421" s="97">
        <f t="shared" si="68"/>
        <v>0</v>
      </c>
      <c r="AD421" s="113"/>
      <c r="AE421" s="46"/>
      <c r="AF421" s="46"/>
      <c r="AG421" s="46"/>
      <c r="AH421" s="97">
        <f t="shared" si="69"/>
        <v>0</v>
      </c>
      <c r="AI421" s="113"/>
      <c r="AJ421" s="46"/>
      <c r="AK421" s="54"/>
      <c r="AL421" s="53"/>
      <c r="AM421" s="97">
        <f t="shared" si="70"/>
        <v>0</v>
      </c>
      <c r="AN421" s="113"/>
      <c r="AO421" s="46"/>
      <c r="AP421" s="54"/>
      <c r="AQ421" s="53"/>
      <c r="AR421" s="97">
        <f t="shared" si="71"/>
        <v>0</v>
      </c>
      <c r="AS421" s="97">
        <f t="shared" si="72"/>
        <v>0</v>
      </c>
      <c r="AT421" s="97">
        <f t="shared" si="73"/>
        <v>0</v>
      </c>
      <c r="AU421" s="97">
        <f t="shared" si="74"/>
        <v>0</v>
      </c>
      <c r="AV421" s="113"/>
      <c r="AW421" s="46"/>
      <c r="AX421" s="46"/>
      <c r="AY421" s="97">
        <f t="shared" si="75"/>
        <v>0</v>
      </c>
      <c r="BC421" s="56" t="str">
        <f t="shared" si="76"/>
        <v/>
      </c>
      <c r="BD421" s="45">
        <f>IF(Q421&gt;'Costes máximos'!$D$22,'Costes máximos'!$D$22,Q421)</f>
        <v>0</v>
      </c>
      <c r="BE421" s="45">
        <f>IF(R421&gt;'Costes máximos'!$D$22,'Costes máximos'!$D$22,R421)</f>
        <v>0</v>
      </c>
      <c r="BF421" s="45">
        <f>IF(S421&gt;'Costes máximos'!$D$22,'Costes máximos'!$D$22,S421)</f>
        <v>0</v>
      </c>
      <c r="BG421" s="45">
        <f>IF(T421&gt;'Costes máximos'!$D$22,'Costes máximos'!$D$22,T421)</f>
        <v>0</v>
      </c>
      <c r="BH421" s="45">
        <f>IF(U421&gt;'Costes máximos'!$D$22,'Costes máximos'!$D$22,U421)</f>
        <v>0</v>
      </c>
    </row>
    <row r="422" spans="2:60" hidden="1" outlineLevel="1" x14ac:dyDescent="0.25">
      <c r="B422" s="63"/>
      <c r="C422" s="64"/>
      <c r="D422" s="64"/>
      <c r="E422" s="64"/>
      <c r="F422" s="95">
        <f>IFERROR(INDEX('1. Paquetes y Tareas'!$F$16:$F$84,MATCH(BC422,'1. Paquetes y Tareas'!$E$16:$E$84,0)),0)</f>
        <v>0</v>
      </c>
      <c r="G422" s="50"/>
      <c r="H422" s="96">
        <f>IF($C$48="Investigación industrial",IFERROR(INDEX('3. Gasto Total '!$G$25:$G$43,MATCH(G422,'3. Gasto Total '!$B$25:$B$43,0)),""),IFERROR(INDEX('3. Gasto Total '!$H$25:$H$43,MATCH(G422,'3. Gasto Total '!$B$25:$B$43,0)),))</f>
        <v>0</v>
      </c>
      <c r="I422" s="40"/>
      <c r="J422" s="40"/>
      <c r="K422" s="40"/>
      <c r="L422" s="40"/>
      <c r="M422" s="40"/>
      <c r="N422" s="40"/>
      <c r="O422" s="40"/>
      <c r="P422" s="95">
        <f t="shared" si="77"/>
        <v>0</v>
      </c>
      <c r="Q422" s="43"/>
      <c r="R422" s="43"/>
      <c r="S422" s="43"/>
      <c r="T422" s="44"/>
      <c r="U422" s="44"/>
      <c r="V422" s="97">
        <f t="shared" si="78"/>
        <v>0</v>
      </c>
      <c r="W422" s="97">
        <f t="shared" si="66"/>
        <v>0</v>
      </c>
      <c r="X422" s="97">
        <f t="shared" si="67"/>
        <v>0</v>
      </c>
      <c r="Y422" s="113"/>
      <c r="Z422" s="44"/>
      <c r="AA422" s="53"/>
      <c r="AB422" s="53"/>
      <c r="AC422" s="97">
        <f t="shared" si="68"/>
        <v>0</v>
      </c>
      <c r="AD422" s="113"/>
      <c r="AE422" s="46"/>
      <c r="AF422" s="46"/>
      <c r="AG422" s="46"/>
      <c r="AH422" s="97">
        <f t="shared" si="69"/>
        <v>0</v>
      </c>
      <c r="AI422" s="113"/>
      <c r="AJ422" s="46"/>
      <c r="AK422" s="54"/>
      <c r="AL422" s="53"/>
      <c r="AM422" s="97">
        <f t="shared" si="70"/>
        <v>0</v>
      </c>
      <c r="AN422" s="113"/>
      <c r="AO422" s="46"/>
      <c r="AP422" s="54"/>
      <c r="AQ422" s="53"/>
      <c r="AR422" s="97">
        <f t="shared" si="71"/>
        <v>0</v>
      </c>
      <c r="AS422" s="97">
        <f t="shared" si="72"/>
        <v>0</v>
      </c>
      <c r="AT422" s="97">
        <f t="shared" si="73"/>
        <v>0</v>
      </c>
      <c r="AU422" s="97">
        <f t="shared" si="74"/>
        <v>0</v>
      </c>
      <c r="AV422" s="113"/>
      <c r="AW422" s="46"/>
      <c r="AX422" s="46"/>
      <c r="AY422" s="97">
        <f t="shared" si="75"/>
        <v>0</v>
      </c>
      <c r="BC422" s="56" t="str">
        <f t="shared" si="76"/>
        <v/>
      </c>
      <c r="BD422" s="45">
        <f>IF(Q422&gt;'Costes máximos'!$D$22,'Costes máximos'!$D$22,Q422)</f>
        <v>0</v>
      </c>
      <c r="BE422" s="45">
        <f>IF(R422&gt;'Costes máximos'!$D$22,'Costes máximos'!$D$22,R422)</f>
        <v>0</v>
      </c>
      <c r="BF422" s="45">
        <f>IF(S422&gt;'Costes máximos'!$D$22,'Costes máximos'!$D$22,S422)</f>
        <v>0</v>
      </c>
      <c r="BG422" s="45">
        <f>IF(T422&gt;'Costes máximos'!$D$22,'Costes máximos'!$D$22,T422)</f>
        <v>0</v>
      </c>
      <c r="BH422" s="45">
        <f>IF(U422&gt;'Costes máximos'!$D$22,'Costes máximos'!$D$22,U422)</f>
        <v>0</v>
      </c>
    </row>
    <row r="423" spans="2:60" hidden="1" outlineLevel="1" x14ac:dyDescent="0.25">
      <c r="B423" s="63"/>
      <c r="C423" s="64"/>
      <c r="D423" s="64"/>
      <c r="E423" s="64"/>
      <c r="F423" s="95">
        <f>IFERROR(INDEX('1. Paquetes y Tareas'!$F$16:$F$84,MATCH(BC423,'1. Paquetes y Tareas'!$E$16:$E$84,0)),0)</f>
        <v>0</v>
      </c>
      <c r="G423" s="50"/>
      <c r="H423" s="96">
        <f>IF($C$48="Investigación industrial",IFERROR(INDEX('3. Gasto Total '!$G$25:$G$43,MATCH(G423,'3. Gasto Total '!$B$25:$B$43,0)),""),IFERROR(INDEX('3. Gasto Total '!$H$25:$H$43,MATCH(G423,'3. Gasto Total '!$B$25:$B$43,0)),))</f>
        <v>0</v>
      </c>
      <c r="I423" s="40"/>
      <c r="J423" s="40"/>
      <c r="K423" s="40"/>
      <c r="L423" s="40"/>
      <c r="M423" s="40"/>
      <c r="N423" s="40"/>
      <c r="O423" s="40"/>
      <c r="P423" s="95">
        <f t="shared" si="77"/>
        <v>0</v>
      </c>
      <c r="Q423" s="43"/>
      <c r="R423" s="43"/>
      <c r="S423" s="43"/>
      <c r="T423" s="44"/>
      <c r="U423" s="44"/>
      <c r="V423" s="97">
        <f t="shared" si="78"/>
        <v>0</v>
      </c>
      <c r="W423" s="97">
        <f t="shared" si="66"/>
        <v>0</v>
      </c>
      <c r="X423" s="97">
        <f t="shared" si="67"/>
        <v>0</v>
      </c>
      <c r="Y423" s="113"/>
      <c r="Z423" s="44"/>
      <c r="AA423" s="53"/>
      <c r="AB423" s="53"/>
      <c r="AC423" s="97">
        <f t="shared" si="68"/>
        <v>0</v>
      </c>
      <c r="AD423" s="113"/>
      <c r="AE423" s="46"/>
      <c r="AF423" s="46"/>
      <c r="AG423" s="46"/>
      <c r="AH423" s="97">
        <f t="shared" si="69"/>
        <v>0</v>
      </c>
      <c r="AI423" s="113"/>
      <c r="AJ423" s="46"/>
      <c r="AK423" s="54"/>
      <c r="AL423" s="53"/>
      <c r="AM423" s="97">
        <f t="shared" si="70"/>
        <v>0</v>
      </c>
      <c r="AN423" s="113"/>
      <c r="AO423" s="46"/>
      <c r="AP423" s="54"/>
      <c r="AQ423" s="53"/>
      <c r="AR423" s="97">
        <f t="shared" si="71"/>
        <v>0</v>
      </c>
      <c r="AS423" s="97">
        <f t="shared" si="72"/>
        <v>0</v>
      </c>
      <c r="AT423" s="97">
        <f t="shared" si="73"/>
        <v>0</v>
      </c>
      <c r="AU423" s="97">
        <f t="shared" si="74"/>
        <v>0</v>
      </c>
      <c r="AV423" s="113"/>
      <c r="AW423" s="46"/>
      <c r="AX423" s="46"/>
      <c r="AY423" s="97">
        <f t="shared" si="75"/>
        <v>0</v>
      </c>
      <c r="BC423" s="56" t="str">
        <f t="shared" si="76"/>
        <v/>
      </c>
      <c r="BD423" s="45">
        <f>IF(Q423&gt;'Costes máximos'!$D$22,'Costes máximos'!$D$22,Q423)</f>
        <v>0</v>
      </c>
      <c r="BE423" s="45">
        <f>IF(R423&gt;'Costes máximos'!$D$22,'Costes máximos'!$D$22,R423)</f>
        <v>0</v>
      </c>
      <c r="BF423" s="45">
        <f>IF(S423&gt;'Costes máximos'!$D$22,'Costes máximos'!$D$22,S423)</f>
        <v>0</v>
      </c>
      <c r="BG423" s="45">
        <f>IF(T423&gt;'Costes máximos'!$D$22,'Costes máximos'!$D$22,T423)</f>
        <v>0</v>
      </c>
      <c r="BH423" s="45">
        <f>IF(U423&gt;'Costes máximos'!$D$22,'Costes máximos'!$D$22,U423)</f>
        <v>0</v>
      </c>
    </row>
    <row r="424" spans="2:60" hidden="1" outlineLevel="1" x14ac:dyDescent="0.25">
      <c r="B424" s="63"/>
      <c r="C424" s="64"/>
      <c r="D424" s="64"/>
      <c r="E424" s="64"/>
      <c r="F424" s="95">
        <f>IFERROR(INDEX('1. Paquetes y Tareas'!$F$16:$F$84,MATCH(BC424,'1. Paquetes y Tareas'!$E$16:$E$84,0)),0)</f>
        <v>0</v>
      </c>
      <c r="G424" s="50"/>
      <c r="H424" s="96">
        <f>IF($C$48="Investigación industrial",IFERROR(INDEX('3. Gasto Total '!$G$25:$G$43,MATCH(G424,'3. Gasto Total '!$B$25:$B$43,0)),""),IFERROR(INDEX('3. Gasto Total '!$H$25:$H$43,MATCH(G424,'3. Gasto Total '!$B$25:$B$43,0)),))</f>
        <v>0</v>
      </c>
      <c r="I424" s="40"/>
      <c r="J424" s="40"/>
      <c r="K424" s="40"/>
      <c r="L424" s="40"/>
      <c r="M424" s="40"/>
      <c r="N424" s="40"/>
      <c r="O424" s="40"/>
      <c r="P424" s="95">
        <f t="shared" si="77"/>
        <v>0</v>
      </c>
      <c r="Q424" s="43"/>
      <c r="R424" s="43"/>
      <c r="S424" s="43"/>
      <c r="T424" s="44"/>
      <c r="U424" s="44"/>
      <c r="V424" s="97">
        <f t="shared" si="78"/>
        <v>0</v>
      </c>
      <c r="W424" s="97">
        <f t="shared" si="66"/>
        <v>0</v>
      </c>
      <c r="X424" s="97">
        <f t="shared" si="67"/>
        <v>0</v>
      </c>
      <c r="Y424" s="113"/>
      <c r="Z424" s="44"/>
      <c r="AA424" s="53"/>
      <c r="AB424" s="53"/>
      <c r="AC424" s="97">
        <f t="shared" si="68"/>
        <v>0</v>
      </c>
      <c r="AD424" s="113"/>
      <c r="AE424" s="46"/>
      <c r="AF424" s="46"/>
      <c r="AG424" s="46"/>
      <c r="AH424" s="97">
        <f t="shared" si="69"/>
        <v>0</v>
      </c>
      <c r="AI424" s="113"/>
      <c r="AJ424" s="46"/>
      <c r="AK424" s="54"/>
      <c r="AL424" s="53"/>
      <c r="AM424" s="97">
        <f t="shared" si="70"/>
        <v>0</v>
      </c>
      <c r="AN424" s="113"/>
      <c r="AO424" s="46"/>
      <c r="AP424" s="54"/>
      <c r="AQ424" s="53"/>
      <c r="AR424" s="97">
        <f t="shared" si="71"/>
        <v>0</v>
      </c>
      <c r="AS424" s="97">
        <f t="shared" si="72"/>
        <v>0</v>
      </c>
      <c r="AT424" s="97">
        <f t="shared" si="73"/>
        <v>0</v>
      </c>
      <c r="AU424" s="97">
        <f t="shared" si="74"/>
        <v>0</v>
      </c>
      <c r="AV424" s="113"/>
      <c r="AW424" s="46"/>
      <c r="AX424" s="46"/>
      <c r="AY424" s="97">
        <f t="shared" si="75"/>
        <v>0</v>
      </c>
      <c r="BC424" s="56" t="str">
        <f t="shared" si="76"/>
        <v/>
      </c>
      <c r="BD424" s="45">
        <f>IF(Q424&gt;'Costes máximos'!$D$22,'Costes máximos'!$D$22,Q424)</f>
        <v>0</v>
      </c>
      <c r="BE424" s="45">
        <f>IF(R424&gt;'Costes máximos'!$D$22,'Costes máximos'!$D$22,R424)</f>
        <v>0</v>
      </c>
      <c r="BF424" s="45">
        <f>IF(S424&gt;'Costes máximos'!$D$22,'Costes máximos'!$D$22,S424)</f>
        <v>0</v>
      </c>
      <c r="BG424" s="45">
        <f>IF(T424&gt;'Costes máximos'!$D$22,'Costes máximos'!$D$22,T424)</f>
        <v>0</v>
      </c>
      <c r="BH424" s="45">
        <f>IF(U424&gt;'Costes máximos'!$D$22,'Costes máximos'!$D$22,U424)</f>
        <v>0</v>
      </c>
    </row>
    <row r="425" spans="2:60" hidden="1" outlineLevel="1" x14ac:dyDescent="0.25">
      <c r="B425" s="63"/>
      <c r="C425" s="64"/>
      <c r="D425" s="64"/>
      <c r="E425" s="64"/>
      <c r="F425" s="95">
        <f>IFERROR(INDEX('1. Paquetes y Tareas'!$F$16:$F$84,MATCH(BC425,'1. Paquetes y Tareas'!$E$16:$E$84,0)),0)</f>
        <v>0</v>
      </c>
      <c r="G425" s="50"/>
      <c r="H425" s="96">
        <f>IF($C$48="Investigación industrial",IFERROR(INDEX('3. Gasto Total '!$G$25:$G$43,MATCH(G425,'3. Gasto Total '!$B$25:$B$43,0)),""),IFERROR(INDEX('3. Gasto Total '!$H$25:$H$43,MATCH(G425,'3. Gasto Total '!$B$25:$B$43,0)),))</f>
        <v>0</v>
      </c>
      <c r="I425" s="40"/>
      <c r="J425" s="40"/>
      <c r="K425" s="40"/>
      <c r="L425" s="40"/>
      <c r="M425" s="40"/>
      <c r="N425" s="40"/>
      <c r="O425" s="40"/>
      <c r="P425" s="95">
        <f t="shared" si="77"/>
        <v>0</v>
      </c>
      <c r="Q425" s="43"/>
      <c r="R425" s="43"/>
      <c r="S425" s="43"/>
      <c r="T425" s="44"/>
      <c r="U425" s="44"/>
      <c r="V425" s="97">
        <f t="shared" si="78"/>
        <v>0</v>
      </c>
      <c r="W425" s="97">
        <f t="shared" si="66"/>
        <v>0</v>
      </c>
      <c r="X425" s="97">
        <f t="shared" si="67"/>
        <v>0</v>
      </c>
      <c r="Y425" s="113"/>
      <c r="Z425" s="44"/>
      <c r="AA425" s="53"/>
      <c r="AB425" s="53"/>
      <c r="AC425" s="97">
        <f t="shared" si="68"/>
        <v>0</v>
      </c>
      <c r="AD425" s="113"/>
      <c r="AE425" s="46"/>
      <c r="AF425" s="46"/>
      <c r="AG425" s="46"/>
      <c r="AH425" s="97">
        <f t="shared" si="69"/>
        <v>0</v>
      </c>
      <c r="AI425" s="113"/>
      <c r="AJ425" s="46"/>
      <c r="AK425" s="54"/>
      <c r="AL425" s="53"/>
      <c r="AM425" s="97">
        <f t="shared" si="70"/>
        <v>0</v>
      </c>
      <c r="AN425" s="113"/>
      <c r="AO425" s="46"/>
      <c r="AP425" s="54"/>
      <c r="AQ425" s="53"/>
      <c r="AR425" s="97">
        <f t="shared" si="71"/>
        <v>0</v>
      </c>
      <c r="AS425" s="97">
        <f t="shared" si="72"/>
        <v>0</v>
      </c>
      <c r="AT425" s="97">
        <f t="shared" si="73"/>
        <v>0</v>
      </c>
      <c r="AU425" s="97">
        <f t="shared" si="74"/>
        <v>0</v>
      </c>
      <c r="AV425" s="113"/>
      <c r="AW425" s="46"/>
      <c r="AX425" s="46"/>
      <c r="AY425" s="97">
        <f t="shared" si="75"/>
        <v>0</v>
      </c>
      <c r="BC425" s="56" t="str">
        <f t="shared" si="76"/>
        <v/>
      </c>
      <c r="BD425" s="45">
        <f>IF(Q425&gt;'Costes máximos'!$D$22,'Costes máximos'!$D$22,Q425)</f>
        <v>0</v>
      </c>
      <c r="BE425" s="45">
        <f>IF(R425&gt;'Costes máximos'!$D$22,'Costes máximos'!$D$22,R425)</f>
        <v>0</v>
      </c>
      <c r="BF425" s="45">
        <f>IF(S425&gt;'Costes máximos'!$D$22,'Costes máximos'!$D$22,S425)</f>
        <v>0</v>
      </c>
      <c r="BG425" s="45">
        <f>IF(T425&gt;'Costes máximos'!$D$22,'Costes máximos'!$D$22,T425)</f>
        <v>0</v>
      </c>
      <c r="BH425" s="45">
        <f>IF(U425&gt;'Costes máximos'!$D$22,'Costes máximos'!$D$22,U425)</f>
        <v>0</v>
      </c>
    </row>
    <row r="426" spans="2:60" hidden="1" outlineLevel="1" x14ac:dyDescent="0.25">
      <c r="B426" s="63"/>
      <c r="C426" s="64"/>
      <c r="D426" s="64"/>
      <c r="E426" s="64"/>
      <c r="F426" s="95">
        <f>IFERROR(INDEX('1. Paquetes y Tareas'!$F$16:$F$84,MATCH(BC426,'1. Paquetes y Tareas'!$E$16:$E$84,0)),0)</f>
        <v>0</v>
      </c>
      <c r="G426" s="50"/>
      <c r="H426" s="96">
        <f>IF($C$48="Investigación industrial",IFERROR(INDEX('3. Gasto Total '!$G$25:$G$43,MATCH(G426,'3. Gasto Total '!$B$25:$B$43,0)),""),IFERROR(INDEX('3. Gasto Total '!$H$25:$H$43,MATCH(G426,'3. Gasto Total '!$B$25:$B$43,0)),))</f>
        <v>0</v>
      </c>
      <c r="I426" s="40"/>
      <c r="J426" s="40"/>
      <c r="K426" s="40"/>
      <c r="L426" s="40"/>
      <c r="M426" s="40"/>
      <c r="N426" s="40"/>
      <c r="O426" s="40"/>
      <c r="P426" s="95">
        <f t="shared" si="77"/>
        <v>0</v>
      </c>
      <c r="Q426" s="43"/>
      <c r="R426" s="43"/>
      <c r="S426" s="43"/>
      <c r="T426" s="44"/>
      <c r="U426" s="44"/>
      <c r="V426" s="97">
        <f t="shared" si="78"/>
        <v>0</v>
      </c>
      <c r="W426" s="97">
        <f t="shared" si="66"/>
        <v>0</v>
      </c>
      <c r="X426" s="97">
        <f t="shared" si="67"/>
        <v>0</v>
      </c>
      <c r="Y426" s="113"/>
      <c r="Z426" s="44"/>
      <c r="AA426" s="53"/>
      <c r="AB426" s="53"/>
      <c r="AC426" s="97">
        <f t="shared" si="68"/>
        <v>0</v>
      </c>
      <c r="AD426" s="113"/>
      <c r="AE426" s="46"/>
      <c r="AF426" s="46"/>
      <c r="AG426" s="46"/>
      <c r="AH426" s="97">
        <f t="shared" si="69"/>
        <v>0</v>
      </c>
      <c r="AI426" s="113"/>
      <c r="AJ426" s="46"/>
      <c r="AK426" s="54"/>
      <c r="AL426" s="53"/>
      <c r="AM426" s="97">
        <f t="shared" si="70"/>
        <v>0</v>
      </c>
      <c r="AN426" s="113"/>
      <c r="AO426" s="46"/>
      <c r="AP426" s="54"/>
      <c r="AQ426" s="53"/>
      <c r="AR426" s="97">
        <f t="shared" si="71"/>
        <v>0</v>
      </c>
      <c r="AS426" s="97">
        <f t="shared" si="72"/>
        <v>0</v>
      </c>
      <c r="AT426" s="97">
        <f t="shared" si="73"/>
        <v>0</v>
      </c>
      <c r="AU426" s="97">
        <f t="shared" si="74"/>
        <v>0</v>
      </c>
      <c r="AV426" s="113"/>
      <c r="AW426" s="46"/>
      <c r="AX426" s="46"/>
      <c r="AY426" s="97">
        <f t="shared" si="75"/>
        <v>0</v>
      </c>
      <c r="BC426" s="56" t="str">
        <f t="shared" si="76"/>
        <v/>
      </c>
      <c r="BD426" s="45">
        <f>IF(Q426&gt;'Costes máximos'!$D$22,'Costes máximos'!$D$22,Q426)</f>
        <v>0</v>
      </c>
      <c r="BE426" s="45">
        <f>IF(R426&gt;'Costes máximos'!$D$22,'Costes máximos'!$D$22,R426)</f>
        <v>0</v>
      </c>
      <c r="BF426" s="45">
        <f>IF(S426&gt;'Costes máximos'!$D$22,'Costes máximos'!$D$22,S426)</f>
        <v>0</v>
      </c>
      <c r="BG426" s="45">
        <f>IF(T426&gt;'Costes máximos'!$D$22,'Costes máximos'!$D$22,T426)</f>
        <v>0</v>
      </c>
      <c r="BH426" s="45">
        <f>IF(U426&gt;'Costes máximos'!$D$22,'Costes máximos'!$D$22,U426)</f>
        <v>0</v>
      </c>
    </row>
    <row r="427" spans="2:60" hidden="1" outlineLevel="1" x14ac:dyDescent="0.25">
      <c r="B427" s="63"/>
      <c r="C427" s="64"/>
      <c r="D427" s="64"/>
      <c r="E427" s="64"/>
      <c r="F427" s="95">
        <f>IFERROR(INDEX('1. Paquetes y Tareas'!$F$16:$F$84,MATCH(BC427,'1. Paquetes y Tareas'!$E$16:$E$84,0)),0)</f>
        <v>0</v>
      </c>
      <c r="G427" s="50"/>
      <c r="H427" s="96">
        <f>IF($C$48="Investigación industrial",IFERROR(INDEX('3. Gasto Total '!$G$25:$G$43,MATCH(G427,'3. Gasto Total '!$B$25:$B$43,0)),""),IFERROR(INDEX('3. Gasto Total '!$H$25:$H$43,MATCH(G427,'3. Gasto Total '!$B$25:$B$43,0)),))</f>
        <v>0</v>
      </c>
      <c r="I427" s="40"/>
      <c r="J427" s="40"/>
      <c r="K427" s="40"/>
      <c r="L427" s="40"/>
      <c r="M427" s="40"/>
      <c r="N427" s="40"/>
      <c r="O427" s="40"/>
      <c r="P427" s="95">
        <f t="shared" si="77"/>
        <v>0</v>
      </c>
      <c r="Q427" s="43"/>
      <c r="R427" s="43"/>
      <c r="S427" s="43"/>
      <c r="T427" s="44"/>
      <c r="U427" s="44"/>
      <c r="V427" s="97">
        <f t="shared" si="78"/>
        <v>0</v>
      </c>
      <c r="W427" s="97">
        <f t="shared" si="66"/>
        <v>0</v>
      </c>
      <c r="X427" s="97">
        <f t="shared" si="67"/>
        <v>0</v>
      </c>
      <c r="Y427" s="113"/>
      <c r="Z427" s="44"/>
      <c r="AA427" s="53"/>
      <c r="AB427" s="53"/>
      <c r="AC427" s="97">
        <f t="shared" si="68"/>
        <v>0</v>
      </c>
      <c r="AD427" s="113"/>
      <c r="AE427" s="46"/>
      <c r="AF427" s="46"/>
      <c r="AG427" s="46"/>
      <c r="AH427" s="97">
        <f t="shared" si="69"/>
        <v>0</v>
      </c>
      <c r="AI427" s="113"/>
      <c r="AJ427" s="46"/>
      <c r="AK427" s="54"/>
      <c r="AL427" s="53"/>
      <c r="AM427" s="97">
        <f t="shared" si="70"/>
        <v>0</v>
      </c>
      <c r="AN427" s="113"/>
      <c r="AO427" s="46"/>
      <c r="AP427" s="54"/>
      <c r="AQ427" s="53"/>
      <c r="AR427" s="97">
        <f t="shared" si="71"/>
        <v>0</v>
      </c>
      <c r="AS427" s="97">
        <f t="shared" si="72"/>
        <v>0</v>
      </c>
      <c r="AT427" s="97">
        <f t="shared" si="73"/>
        <v>0</v>
      </c>
      <c r="AU427" s="97">
        <f t="shared" si="74"/>
        <v>0</v>
      </c>
      <c r="AV427" s="113"/>
      <c r="AW427" s="46"/>
      <c r="AX427" s="46"/>
      <c r="AY427" s="97">
        <f t="shared" si="75"/>
        <v>0</v>
      </c>
      <c r="BC427" s="56" t="str">
        <f t="shared" si="76"/>
        <v/>
      </c>
      <c r="BD427" s="45">
        <f>IF(Q427&gt;'Costes máximos'!$D$22,'Costes máximos'!$D$22,Q427)</f>
        <v>0</v>
      </c>
      <c r="BE427" s="45">
        <f>IF(R427&gt;'Costes máximos'!$D$22,'Costes máximos'!$D$22,R427)</f>
        <v>0</v>
      </c>
      <c r="BF427" s="45">
        <f>IF(S427&gt;'Costes máximos'!$D$22,'Costes máximos'!$D$22,S427)</f>
        <v>0</v>
      </c>
      <c r="BG427" s="45">
        <f>IF(T427&gt;'Costes máximos'!$D$22,'Costes máximos'!$D$22,T427)</f>
        <v>0</v>
      </c>
      <c r="BH427" s="45">
        <f>IF(U427&gt;'Costes máximos'!$D$22,'Costes máximos'!$D$22,U427)</f>
        <v>0</v>
      </c>
    </row>
    <row r="428" spans="2:60" hidden="1" outlineLevel="1" x14ac:dyDescent="0.25">
      <c r="B428" s="63"/>
      <c r="C428" s="64"/>
      <c r="D428" s="64"/>
      <c r="E428" s="64"/>
      <c r="F428" s="95">
        <f>IFERROR(INDEX('1. Paquetes y Tareas'!$F$16:$F$84,MATCH(BC428,'1. Paquetes y Tareas'!$E$16:$E$84,0)),0)</f>
        <v>0</v>
      </c>
      <c r="G428" s="50"/>
      <c r="H428" s="96">
        <f>IF($C$48="Investigación industrial",IFERROR(INDEX('3. Gasto Total '!$G$25:$G$43,MATCH(G428,'3. Gasto Total '!$B$25:$B$43,0)),""),IFERROR(INDEX('3. Gasto Total '!$H$25:$H$43,MATCH(G428,'3. Gasto Total '!$B$25:$B$43,0)),))</f>
        <v>0</v>
      </c>
      <c r="I428" s="40"/>
      <c r="J428" s="40"/>
      <c r="K428" s="40"/>
      <c r="L428" s="40"/>
      <c r="M428" s="40"/>
      <c r="N428" s="40"/>
      <c r="O428" s="40"/>
      <c r="P428" s="95">
        <f t="shared" si="77"/>
        <v>0</v>
      </c>
      <c r="Q428" s="43"/>
      <c r="R428" s="43"/>
      <c r="S428" s="43"/>
      <c r="T428" s="44"/>
      <c r="U428" s="44"/>
      <c r="V428" s="97">
        <f t="shared" si="78"/>
        <v>0</v>
      </c>
      <c r="W428" s="97">
        <f t="shared" ref="W428:W491" si="79">IFERROR(SUMPRODUCT(K428:O428,BD428:BH428),0)</f>
        <v>0</v>
      </c>
      <c r="X428" s="97">
        <f t="shared" ref="X428:X491" si="80">IFERROR(W428*$H428,0)</f>
        <v>0</v>
      </c>
      <c r="Y428" s="113"/>
      <c r="Z428" s="44"/>
      <c r="AA428" s="53"/>
      <c r="AB428" s="53"/>
      <c r="AC428" s="97">
        <f t="shared" ref="AC428:AC491" si="81">IFERROR(AB428*$H428,0)</f>
        <v>0</v>
      </c>
      <c r="AD428" s="113"/>
      <c r="AE428" s="46"/>
      <c r="AF428" s="46"/>
      <c r="AG428" s="46"/>
      <c r="AH428" s="97">
        <f t="shared" ref="AH428:AH491" si="82">IFERROR(AG428*$H428,0)</f>
        <v>0</v>
      </c>
      <c r="AI428" s="113"/>
      <c r="AJ428" s="46"/>
      <c r="AK428" s="54"/>
      <c r="AL428" s="53"/>
      <c r="AM428" s="97">
        <f t="shared" ref="AM428:AM491" si="83">IFERROR(AL428*$H428,0)</f>
        <v>0</v>
      </c>
      <c r="AN428" s="113"/>
      <c r="AO428" s="46"/>
      <c r="AP428" s="54"/>
      <c r="AQ428" s="53"/>
      <c r="AR428" s="97">
        <f t="shared" ref="AR428:AR491" si="84">IFERROR(AQ428*$H428,0)</f>
        <v>0</v>
      </c>
      <c r="AS428" s="97">
        <f t="shared" ref="AS428:AS491" si="85">V428+AA428+AK428+AP428+AF428</f>
        <v>0</v>
      </c>
      <c r="AT428" s="97">
        <f t="shared" ref="AT428:AT491" si="86">W428+AB428+AL428+AQ428+AG428</f>
        <v>0</v>
      </c>
      <c r="AU428" s="97">
        <f t="shared" ref="AU428:AU491" si="87">IFERROR(AT428*H428,0)</f>
        <v>0</v>
      </c>
      <c r="AV428" s="113"/>
      <c r="AW428" s="46"/>
      <c r="AX428" s="46"/>
      <c r="AY428" s="97">
        <f t="shared" ref="AY428:AY491" si="88">IFERROR(AX428*$H428,0)</f>
        <v>0</v>
      </c>
      <c r="BC428" s="56" t="str">
        <f t="shared" ref="BC428:BC491" si="89">CONCATENATE(B428,C428,D428)</f>
        <v/>
      </c>
      <c r="BD428" s="45">
        <f>IF(Q428&gt;'Costes máximos'!$D$22,'Costes máximos'!$D$22,Q428)</f>
        <v>0</v>
      </c>
      <c r="BE428" s="45">
        <f>IF(R428&gt;'Costes máximos'!$D$22,'Costes máximos'!$D$22,R428)</f>
        <v>0</v>
      </c>
      <c r="BF428" s="45">
        <f>IF(S428&gt;'Costes máximos'!$D$22,'Costes máximos'!$D$22,S428)</f>
        <v>0</v>
      </c>
      <c r="BG428" s="45">
        <f>IF(T428&gt;'Costes máximos'!$D$22,'Costes máximos'!$D$22,T428)</f>
        <v>0</v>
      </c>
      <c r="BH428" s="45">
        <f>IF(U428&gt;'Costes máximos'!$D$22,'Costes máximos'!$D$22,U428)</f>
        <v>0</v>
      </c>
    </row>
    <row r="429" spans="2:60" collapsed="1" x14ac:dyDescent="0.25">
      <c r="B429" s="63"/>
      <c r="C429" s="64"/>
      <c r="D429" s="64"/>
      <c r="E429" s="64"/>
      <c r="F429" s="95">
        <f>IFERROR(INDEX('1. Paquetes y Tareas'!$F$16:$F$84,MATCH(BC429,'1. Paquetes y Tareas'!$E$16:$E$84,0)),0)</f>
        <v>0</v>
      </c>
      <c r="G429" s="50"/>
      <c r="H429" s="96">
        <f>IF($C$48="Investigación industrial",IFERROR(INDEX('3. Gasto Total '!$G$25:$G$43,MATCH(G429,'3. Gasto Total '!$B$25:$B$43,0)),""),IFERROR(INDEX('3. Gasto Total '!$H$25:$H$43,MATCH(G429,'3. Gasto Total '!$B$25:$B$43,0)),))</f>
        <v>0</v>
      </c>
      <c r="I429" s="40"/>
      <c r="J429" s="40"/>
      <c r="K429" s="40"/>
      <c r="L429" s="40"/>
      <c r="M429" s="40"/>
      <c r="N429" s="40"/>
      <c r="O429" s="40"/>
      <c r="P429" s="95">
        <f t="shared" ref="P429:P492" si="90">SUM(K429:O429)/8</f>
        <v>0</v>
      </c>
      <c r="Q429" s="43"/>
      <c r="R429" s="43"/>
      <c r="S429" s="43"/>
      <c r="T429" s="44"/>
      <c r="U429" s="44"/>
      <c r="V429" s="97">
        <f t="shared" ref="V429:V492" si="91">SUMPRODUCT(K429:O429,Q429:U429)</f>
        <v>0</v>
      </c>
      <c r="W429" s="97">
        <f t="shared" si="79"/>
        <v>0</v>
      </c>
      <c r="X429" s="97">
        <f t="shared" si="80"/>
        <v>0</v>
      </c>
      <c r="Y429" s="113"/>
      <c r="Z429" s="44"/>
      <c r="AA429" s="53"/>
      <c r="AB429" s="53"/>
      <c r="AC429" s="97">
        <f t="shared" si="81"/>
        <v>0</v>
      </c>
      <c r="AD429" s="113"/>
      <c r="AE429" s="46"/>
      <c r="AF429" s="46"/>
      <c r="AG429" s="46"/>
      <c r="AH429" s="97">
        <f t="shared" si="82"/>
        <v>0</v>
      </c>
      <c r="AI429" s="113"/>
      <c r="AJ429" s="46"/>
      <c r="AK429" s="54"/>
      <c r="AL429" s="53"/>
      <c r="AM429" s="97">
        <f t="shared" si="83"/>
        <v>0</v>
      </c>
      <c r="AN429" s="113"/>
      <c r="AO429" s="46"/>
      <c r="AP429" s="54"/>
      <c r="AQ429" s="53"/>
      <c r="AR429" s="97">
        <f t="shared" si="84"/>
        <v>0</v>
      </c>
      <c r="AS429" s="97">
        <f t="shared" si="85"/>
        <v>0</v>
      </c>
      <c r="AT429" s="97">
        <f t="shared" si="86"/>
        <v>0</v>
      </c>
      <c r="AU429" s="97">
        <f t="shared" si="87"/>
        <v>0</v>
      </c>
      <c r="AV429" s="113"/>
      <c r="AW429" s="46"/>
      <c r="AX429" s="46"/>
      <c r="AY429" s="97">
        <f t="shared" si="88"/>
        <v>0</v>
      </c>
      <c r="BC429" s="56" t="str">
        <f t="shared" si="89"/>
        <v/>
      </c>
      <c r="BD429" s="45">
        <f>IF(Q429&gt;'Costes máximos'!$D$22,'Costes máximos'!$D$22,Q429)</f>
        <v>0</v>
      </c>
      <c r="BE429" s="45">
        <f>IF(R429&gt;'Costes máximos'!$D$22,'Costes máximos'!$D$22,R429)</f>
        <v>0</v>
      </c>
      <c r="BF429" s="45">
        <f>IF(S429&gt;'Costes máximos'!$D$22,'Costes máximos'!$D$22,S429)</f>
        <v>0</v>
      </c>
      <c r="BG429" s="45">
        <f>IF(T429&gt;'Costes máximos'!$D$22,'Costes máximos'!$D$22,T429)</f>
        <v>0</v>
      </c>
      <c r="BH429" s="45">
        <f>IF(U429&gt;'Costes máximos'!$D$22,'Costes máximos'!$D$22,U429)</f>
        <v>0</v>
      </c>
    </row>
    <row r="430" spans="2:60" hidden="1" outlineLevel="1" x14ac:dyDescent="0.25">
      <c r="B430" s="63"/>
      <c r="C430" s="64"/>
      <c r="D430" s="64"/>
      <c r="E430" s="64"/>
      <c r="F430" s="95">
        <f>IFERROR(INDEX('1. Paquetes y Tareas'!$F$16:$F$84,MATCH(BC430,'1. Paquetes y Tareas'!$E$16:$E$84,0)),0)</f>
        <v>0</v>
      </c>
      <c r="G430" s="50"/>
      <c r="H430" s="96">
        <f>IF($C$48="Investigación industrial",IFERROR(INDEX('3. Gasto Total '!$G$25:$G$43,MATCH(G430,'3. Gasto Total '!$B$25:$B$43,0)),""),IFERROR(INDEX('3. Gasto Total '!$H$25:$H$43,MATCH(G430,'3. Gasto Total '!$B$25:$B$43,0)),))</f>
        <v>0</v>
      </c>
      <c r="I430" s="40"/>
      <c r="J430" s="40"/>
      <c r="K430" s="40"/>
      <c r="L430" s="40"/>
      <c r="M430" s="40"/>
      <c r="N430" s="40"/>
      <c r="O430" s="40"/>
      <c r="P430" s="95">
        <f t="shared" si="90"/>
        <v>0</v>
      </c>
      <c r="Q430" s="43"/>
      <c r="R430" s="43"/>
      <c r="S430" s="43"/>
      <c r="T430" s="44"/>
      <c r="U430" s="44"/>
      <c r="V430" s="97">
        <f t="shared" si="91"/>
        <v>0</v>
      </c>
      <c r="W430" s="97">
        <f t="shared" si="79"/>
        <v>0</v>
      </c>
      <c r="X430" s="97">
        <f t="shared" si="80"/>
        <v>0</v>
      </c>
      <c r="Y430" s="113"/>
      <c r="Z430" s="44"/>
      <c r="AA430" s="53"/>
      <c r="AB430" s="53"/>
      <c r="AC430" s="97">
        <f t="shared" si="81"/>
        <v>0</v>
      </c>
      <c r="AD430" s="113"/>
      <c r="AE430" s="46"/>
      <c r="AF430" s="46"/>
      <c r="AG430" s="46"/>
      <c r="AH430" s="97">
        <f t="shared" si="82"/>
        <v>0</v>
      </c>
      <c r="AI430" s="113"/>
      <c r="AJ430" s="46"/>
      <c r="AK430" s="54"/>
      <c r="AL430" s="53"/>
      <c r="AM430" s="97">
        <f t="shared" si="83"/>
        <v>0</v>
      </c>
      <c r="AN430" s="113"/>
      <c r="AO430" s="46"/>
      <c r="AP430" s="54"/>
      <c r="AQ430" s="53"/>
      <c r="AR430" s="97">
        <f t="shared" si="84"/>
        <v>0</v>
      </c>
      <c r="AS430" s="97">
        <f t="shared" si="85"/>
        <v>0</v>
      </c>
      <c r="AT430" s="97">
        <f t="shared" si="86"/>
        <v>0</v>
      </c>
      <c r="AU430" s="97">
        <f t="shared" si="87"/>
        <v>0</v>
      </c>
      <c r="AV430" s="113"/>
      <c r="AW430" s="46"/>
      <c r="AX430" s="46"/>
      <c r="AY430" s="97">
        <f t="shared" si="88"/>
        <v>0</v>
      </c>
      <c r="BC430" s="56" t="str">
        <f t="shared" si="89"/>
        <v/>
      </c>
      <c r="BD430" s="45">
        <f>IF(Q430&gt;'Costes máximos'!$D$22,'Costes máximos'!$D$22,Q430)</f>
        <v>0</v>
      </c>
      <c r="BE430" s="45">
        <f>IF(R430&gt;'Costes máximos'!$D$22,'Costes máximos'!$D$22,R430)</f>
        <v>0</v>
      </c>
      <c r="BF430" s="45">
        <f>IF(S430&gt;'Costes máximos'!$D$22,'Costes máximos'!$D$22,S430)</f>
        <v>0</v>
      </c>
      <c r="BG430" s="45">
        <f>IF(T430&gt;'Costes máximos'!$D$22,'Costes máximos'!$D$22,T430)</f>
        <v>0</v>
      </c>
      <c r="BH430" s="45">
        <f>IF(U430&gt;'Costes máximos'!$D$22,'Costes máximos'!$D$22,U430)</f>
        <v>0</v>
      </c>
    </row>
    <row r="431" spans="2:60" hidden="1" outlineLevel="1" x14ac:dyDescent="0.25">
      <c r="B431" s="63"/>
      <c r="C431" s="64"/>
      <c r="D431" s="64"/>
      <c r="E431" s="64"/>
      <c r="F431" s="95">
        <f>IFERROR(INDEX('1. Paquetes y Tareas'!$F$16:$F$84,MATCH(BC431,'1. Paquetes y Tareas'!$E$16:$E$84,0)),0)</f>
        <v>0</v>
      </c>
      <c r="G431" s="50"/>
      <c r="H431" s="96">
        <f>IF($C$48="Investigación industrial",IFERROR(INDEX('3. Gasto Total '!$G$25:$G$43,MATCH(G431,'3. Gasto Total '!$B$25:$B$43,0)),""),IFERROR(INDEX('3. Gasto Total '!$H$25:$H$43,MATCH(G431,'3. Gasto Total '!$B$25:$B$43,0)),))</f>
        <v>0</v>
      </c>
      <c r="I431" s="40"/>
      <c r="J431" s="40"/>
      <c r="K431" s="40"/>
      <c r="L431" s="40"/>
      <c r="M431" s="40"/>
      <c r="N431" s="40"/>
      <c r="O431" s="40"/>
      <c r="P431" s="95">
        <f t="shared" si="90"/>
        <v>0</v>
      </c>
      <c r="Q431" s="43"/>
      <c r="R431" s="43"/>
      <c r="S431" s="43"/>
      <c r="T431" s="44"/>
      <c r="U431" s="44"/>
      <c r="V431" s="97">
        <f t="shared" si="91"/>
        <v>0</v>
      </c>
      <c r="W431" s="97">
        <f t="shared" si="79"/>
        <v>0</v>
      </c>
      <c r="X431" s="97">
        <f t="shared" si="80"/>
        <v>0</v>
      </c>
      <c r="Y431" s="113"/>
      <c r="Z431" s="44"/>
      <c r="AA431" s="53"/>
      <c r="AB431" s="53"/>
      <c r="AC431" s="97">
        <f t="shared" si="81"/>
        <v>0</v>
      </c>
      <c r="AD431" s="113"/>
      <c r="AE431" s="46"/>
      <c r="AF431" s="46"/>
      <c r="AG431" s="46"/>
      <c r="AH431" s="97">
        <f t="shared" si="82"/>
        <v>0</v>
      </c>
      <c r="AI431" s="113"/>
      <c r="AJ431" s="46"/>
      <c r="AK431" s="54"/>
      <c r="AL431" s="53"/>
      <c r="AM431" s="97">
        <f t="shared" si="83"/>
        <v>0</v>
      </c>
      <c r="AN431" s="113"/>
      <c r="AO431" s="46"/>
      <c r="AP431" s="54"/>
      <c r="AQ431" s="53"/>
      <c r="AR431" s="97">
        <f t="shared" si="84"/>
        <v>0</v>
      </c>
      <c r="AS431" s="97">
        <f t="shared" si="85"/>
        <v>0</v>
      </c>
      <c r="AT431" s="97">
        <f t="shared" si="86"/>
        <v>0</v>
      </c>
      <c r="AU431" s="97">
        <f t="shared" si="87"/>
        <v>0</v>
      </c>
      <c r="AV431" s="113"/>
      <c r="AW431" s="46"/>
      <c r="AX431" s="46"/>
      <c r="AY431" s="97">
        <f t="shared" si="88"/>
        <v>0</v>
      </c>
      <c r="BC431" s="56" t="str">
        <f t="shared" si="89"/>
        <v/>
      </c>
      <c r="BD431" s="45">
        <f>IF(Q431&gt;'Costes máximos'!$D$22,'Costes máximos'!$D$22,Q431)</f>
        <v>0</v>
      </c>
      <c r="BE431" s="45">
        <f>IF(R431&gt;'Costes máximos'!$D$22,'Costes máximos'!$D$22,R431)</f>
        <v>0</v>
      </c>
      <c r="BF431" s="45">
        <f>IF(S431&gt;'Costes máximos'!$D$22,'Costes máximos'!$D$22,S431)</f>
        <v>0</v>
      </c>
      <c r="BG431" s="45">
        <f>IF(T431&gt;'Costes máximos'!$D$22,'Costes máximos'!$D$22,T431)</f>
        <v>0</v>
      </c>
      <c r="BH431" s="45">
        <f>IF(U431&gt;'Costes máximos'!$D$22,'Costes máximos'!$D$22,U431)</f>
        <v>0</v>
      </c>
    </row>
    <row r="432" spans="2:60" hidden="1" outlineLevel="1" x14ac:dyDescent="0.25">
      <c r="B432" s="63"/>
      <c r="C432" s="64"/>
      <c r="D432" s="64"/>
      <c r="E432" s="64"/>
      <c r="F432" s="95">
        <f>IFERROR(INDEX('1. Paquetes y Tareas'!$F$16:$F$84,MATCH(BC432,'1. Paquetes y Tareas'!$E$16:$E$84,0)),0)</f>
        <v>0</v>
      </c>
      <c r="G432" s="50"/>
      <c r="H432" s="96">
        <f>IF($C$48="Investigación industrial",IFERROR(INDEX('3. Gasto Total '!$G$25:$G$43,MATCH(G432,'3. Gasto Total '!$B$25:$B$43,0)),""),IFERROR(INDEX('3. Gasto Total '!$H$25:$H$43,MATCH(G432,'3. Gasto Total '!$B$25:$B$43,0)),))</f>
        <v>0</v>
      </c>
      <c r="I432" s="40"/>
      <c r="J432" s="40"/>
      <c r="K432" s="40"/>
      <c r="L432" s="40"/>
      <c r="M432" s="40"/>
      <c r="N432" s="40"/>
      <c r="O432" s="40"/>
      <c r="P432" s="95">
        <f t="shared" si="90"/>
        <v>0</v>
      </c>
      <c r="Q432" s="43"/>
      <c r="R432" s="43"/>
      <c r="S432" s="43"/>
      <c r="T432" s="44"/>
      <c r="U432" s="44"/>
      <c r="V432" s="97">
        <f t="shared" si="91"/>
        <v>0</v>
      </c>
      <c r="W432" s="97">
        <f t="shared" si="79"/>
        <v>0</v>
      </c>
      <c r="X432" s="97">
        <f t="shared" si="80"/>
        <v>0</v>
      </c>
      <c r="Y432" s="113"/>
      <c r="Z432" s="44"/>
      <c r="AA432" s="53"/>
      <c r="AB432" s="53"/>
      <c r="AC432" s="97">
        <f t="shared" si="81"/>
        <v>0</v>
      </c>
      <c r="AD432" s="113"/>
      <c r="AE432" s="46"/>
      <c r="AF432" s="46"/>
      <c r="AG432" s="46"/>
      <c r="AH432" s="97">
        <f t="shared" si="82"/>
        <v>0</v>
      </c>
      <c r="AI432" s="113"/>
      <c r="AJ432" s="46"/>
      <c r="AK432" s="54"/>
      <c r="AL432" s="53"/>
      <c r="AM432" s="97">
        <f t="shared" si="83"/>
        <v>0</v>
      </c>
      <c r="AN432" s="113"/>
      <c r="AO432" s="46"/>
      <c r="AP432" s="54"/>
      <c r="AQ432" s="53"/>
      <c r="AR432" s="97">
        <f t="shared" si="84"/>
        <v>0</v>
      </c>
      <c r="AS432" s="97">
        <f t="shared" si="85"/>
        <v>0</v>
      </c>
      <c r="AT432" s="97">
        <f t="shared" si="86"/>
        <v>0</v>
      </c>
      <c r="AU432" s="97">
        <f t="shared" si="87"/>
        <v>0</v>
      </c>
      <c r="AV432" s="113"/>
      <c r="AW432" s="46"/>
      <c r="AX432" s="46"/>
      <c r="AY432" s="97">
        <f t="shared" si="88"/>
        <v>0</v>
      </c>
      <c r="BC432" s="56" t="str">
        <f t="shared" si="89"/>
        <v/>
      </c>
      <c r="BD432" s="45">
        <f>IF(Q432&gt;'Costes máximos'!$D$22,'Costes máximos'!$D$22,Q432)</f>
        <v>0</v>
      </c>
      <c r="BE432" s="45">
        <f>IF(R432&gt;'Costes máximos'!$D$22,'Costes máximos'!$D$22,R432)</f>
        <v>0</v>
      </c>
      <c r="BF432" s="45">
        <f>IF(S432&gt;'Costes máximos'!$D$22,'Costes máximos'!$D$22,S432)</f>
        <v>0</v>
      </c>
      <c r="BG432" s="45">
        <f>IF(T432&gt;'Costes máximos'!$D$22,'Costes máximos'!$D$22,T432)</f>
        <v>0</v>
      </c>
      <c r="BH432" s="45">
        <f>IF(U432&gt;'Costes máximos'!$D$22,'Costes máximos'!$D$22,U432)</f>
        <v>0</v>
      </c>
    </row>
    <row r="433" spans="2:60" hidden="1" outlineLevel="1" x14ac:dyDescent="0.25">
      <c r="B433" s="63"/>
      <c r="C433" s="64"/>
      <c r="D433" s="64"/>
      <c r="E433" s="64"/>
      <c r="F433" s="95">
        <f>IFERROR(INDEX('1. Paquetes y Tareas'!$F$16:$F$84,MATCH(BC433,'1. Paquetes y Tareas'!$E$16:$E$84,0)),0)</f>
        <v>0</v>
      </c>
      <c r="G433" s="50"/>
      <c r="H433" s="96">
        <f>IF($C$48="Investigación industrial",IFERROR(INDEX('3. Gasto Total '!$G$25:$G$43,MATCH(G433,'3. Gasto Total '!$B$25:$B$43,0)),""),IFERROR(INDEX('3. Gasto Total '!$H$25:$H$43,MATCH(G433,'3. Gasto Total '!$B$25:$B$43,0)),))</f>
        <v>0</v>
      </c>
      <c r="I433" s="40"/>
      <c r="J433" s="40"/>
      <c r="K433" s="40"/>
      <c r="L433" s="40"/>
      <c r="M433" s="40"/>
      <c r="N433" s="40"/>
      <c r="O433" s="40"/>
      <c r="P433" s="95">
        <f t="shared" si="90"/>
        <v>0</v>
      </c>
      <c r="Q433" s="43"/>
      <c r="R433" s="43"/>
      <c r="S433" s="43"/>
      <c r="T433" s="44"/>
      <c r="U433" s="44"/>
      <c r="V433" s="97">
        <f t="shared" si="91"/>
        <v>0</v>
      </c>
      <c r="W433" s="97">
        <f t="shared" si="79"/>
        <v>0</v>
      </c>
      <c r="X433" s="97">
        <f t="shared" si="80"/>
        <v>0</v>
      </c>
      <c r="Y433" s="113"/>
      <c r="Z433" s="44"/>
      <c r="AA433" s="53"/>
      <c r="AB433" s="53"/>
      <c r="AC433" s="97">
        <f t="shared" si="81"/>
        <v>0</v>
      </c>
      <c r="AD433" s="113"/>
      <c r="AE433" s="46"/>
      <c r="AF433" s="46"/>
      <c r="AG433" s="46"/>
      <c r="AH433" s="97">
        <f t="shared" si="82"/>
        <v>0</v>
      </c>
      <c r="AI433" s="113"/>
      <c r="AJ433" s="46"/>
      <c r="AK433" s="54"/>
      <c r="AL433" s="53"/>
      <c r="AM433" s="97">
        <f t="shared" si="83"/>
        <v>0</v>
      </c>
      <c r="AN433" s="113"/>
      <c r="AO433" s="46"/>
      <c r="AP433" s="54"/>
      <c r="AQ433" s="53"/>
      <c r="AR433" s="97">
        <f t="shared" si="84"/>
        <v>0</v>
      </c>
      <c r="AS433" s="97">
        <f t="shared" si="85"/>
        <v>0</v>
      </c>
      <c r="AT433" s="97">
        <f t="shared" si="86"/>
        <v>0</v>
      </c>
      <c r="AU433" s="97">
        <f t="shared" si="87"/>
        <v>0</v>
      </c>
      <c r="AV433" s="113"/>
      <c r="AW433" s="46"/>
      <c r="AX433" s="46"/>
      <c r="AY433" s="97">
        <f t="shared" si="88"/>
        <v>0</v>
      </c>
      <c r="BC433" s="56" t="str">
        <f t="shared" si="89"/>
        <v/>
      </c>
      <c r="BD433" s="45">
        <f>IF(Q433&gt;'Costes máximos'!$D$22,'Costes máximos'!$D$22,Q433)</f>
        <v>0</v>
      </c>
      <c r="BE433" s="45">
        <f>IF(R433&gt;'Costes máximos'!$D$22,'Costes máximos'!$D$22,R433)</f>
        <v>0</v>
      </c>
      <c r="BF433" s="45">
        <f>IF(S433&gt;'Costes máximos'!$D$22,'Costes máximos'!$D$22,S433)</f>
        <v>0</v>
      </c>
      <c r="BG433" s="45">
        <f>IF(T433&gt;'Costes máximos'!$D$22,'Costes máximos'!$D$22,T433)</f>
        <v>0</v>
      </c>
      <c r="BH433" s="45">
        <f>IF(U433&gt;'Costes máximos'!$D$22,'Costes máximos'!$D$22,U433)</f>
        <v>0</v>
      </c>
    </row>
    <row r="434" spans="2:60" hidden="1" outlineLevel="1" x14ac:dyDescent="0.25">
      <c r="B434" s="63"/>
      <c r="C434" s="64"/>
      <c r="D434" s="64"/>
      <c r="E434" s="64"/>
      <c r="F434" s="95">
        <f>IFERROR(INDEX('1. Paquetes y Tareas'!$F$16:$F$84,MATCH(BC434,'1. Paquetes y Tareas'!$E$16:$E$84,0)),0)</f>
        <v>0</v>
      </c>
      <c r="G434" s="50"/>
      <c r="H434" s="96">
        <f>IF($C$48="Investigación industrial",IFERROR(INDEX('3. Gasto Total '!$G$25:$G$43,MATCH(G434,'3. Gasto Total '!$B$25:$B$43,0)),""),IFERROR(INDEX('3. Gasto Total '!$H$25:$H$43,MATCH(G434,'3. Gasto Total '!$B$25:$B$43,0)),))</f>
        <v>0</v>
      </c>
      <c r="I434" s="40"/>
      <c r="J434" s="40"/>
      <c r="K434" s="40"/>
      <c r="L434" s="40"/>
      <c r="M434" s="40"/>
      <c r="N434" s="40"/>
      <c r="O434" s="40"/>
      <c r="P434" s="95">
        <f t="shared" si="90"/>
        <v>0</v>
      </c>
      <c r="Q434" s="43"/>
      <c r="R434" s="43"/>
      <c r="S434" s="43"/>
      <c r="T434" s="44"/>
      <c r="U434" s="44"/>
      <c r="V434" s="97">
        <f t="shared" si="91"/>
        <v>0</v>
      </c>
      <c r="W434" s="97">
        <f t="shared" si="79"/>
        <v>0</v>
      </c>
      <c r="X434" s="97">
        <f t="shared" si="80"/>
        <v>0</v>
      </c>
      <c r="Y434" s="113"/>
      <c r="Z434" s="44"/>
      <c r="AA434" s="53"/>
      <c r="AB434" s="53"/>
      <c r="AC434" s="97">
        <f t="shared" si="81"/>
        <v>0</v>
      </c>
      <c r="AD434" s="113"/>
      <c r="AE434" s="46"/>
      <c r="AF434" s="46"/>
      <c r="AG434" s="46"/>
      <c r="AH434" s="97">
        <f t="shared" si="82"/>
        <v>0</v>
      </c>
      <c r="AI434" s="113"/>
      <c r="AJ434" s="46"/>
      <c r="AK434" s="54"/>
      <c r="AL434" s="53"/>
      <c r="AM434" s="97">
        <f t="shared" si="83"/>
        <v>0</v>
      </c>
      <c r="AN434" s="113"/>
      <c r="AO434" s="46"/>
      <c r="AP434" s="54"/>
      <c r="AQ434" s="53"/>
      <c r="AR434" s="97">
        <f t="shared" si="84"/>
        <v>0</v>
      </c>
      <c r="AS434" s="97">
        <f t="shared" si="85"/>
        <v>0</v>
      </c>
      <c r="AT434" s="97">
        <f t="shared" si="86"/>
        <v>0</v>
      </c>
      <c r="AU434" s="97">
        <f t="shared" si="87"/>
        <v>0</v>
      </c>
      <c r="AV434" s="113"/>
      <c r="AW434" s="46"/>
      <c r="AX434" s="46"/>
      <c r="AY434" s="97">
        <f t="shared" si="88"/>
        <v>0</v>
      </c>
      <c r="BC434" s="56" t="str">
        <f t="shared" si="89"/>
        <v/>
      </c>
      <c r="BD434" s="45">
        <f>IF(Q434&gt;'Costes máximos'!$D$22,'Costes máximos'!$D$22,Q434)</f>
        <v>0</v>
      </c>
      <c r="BE434" s="45">
        <f>IF(R434&gt;'Costes máximos'!$D$22,'Costes máximos'!$D$22,R434)</f>
        <v>0</v>
      </c>
      <c r="BF434" s="45">
        <f>IF(S434&gt;'Costes máximos'!$D$22,'Costes máximos'!$D$22,S434)</f>
        <v>0</v>
      </c>
      <c r="BG434" s="45">
        <f>IF(T434&gt;'Costes máximos'!$D$22,'Costes máximos'!$D$22,T434)</f>
        <v>0</v>
      </c>
      <c r="BH434" s="45">
        <f>IF(U434&gt;'Costes máximos'!$D$22,'Costes máximos'!$D$22,U434)</f>
        <v>0</v>
      </c>
    </row>
    <row r="435" spans="2:60" hidden="1" outlineLevel="1" x14ac:dyDescent="0.25">
      <c r="B435" s="63"/>
      <c r="C435" s="64"/>
      <c r="D435" s="64"/>
      <c r="E435" s="64"/>
      <c r="F435" s="95">
        <f>IFERROR(INDEX('1. Paquetes y Tareas'!$F$16:$F$84,MATCH(BC435,'1. Paquetes y Tareas'!$E$16:$E$84,0)),0)</f>
        <v>0</v>
      </c>
      <c r="G435" s="50"/>
      <c r="H435" s="96">
        <f>IF($C$48="Investigación industrial",IFERROR(INDEX('3. Gasto Total '!$G$25:$G$43,MATCH(G435,'3. Gasto Total '!$B$25:$B$43,0)),""),IFERROR(INDEX('3. Gasto Total '!$H$25:$H$43,MATCH(G435,'3. Gasto Total '!$B$25:$B$43,0)),))</f>
        <v>0</v>
      </c>
      <c r="I435" s="40"/>
      <c r="J435" s="40"/>
      <c r="K435" s="40"/>
      <c r="L435" s="40"/>
      <c r="M435" s="40"/>
      <c r="N435" s="40"/>
      <c r="O435" s="40"/>
      <c r="P435" s="95">
        <f t="shared" si="90"/>
        <v>0</v>
      </c>
      <c r="Q435" s="43"/>
      <c r="R435" s="43"/>
      <c r="S435" s="43"/>
      <c r="T435" s="44"/>
      <c r="U435" s="44"/>
      <c r="V435" s="97">
        <f t="shared" si="91"/>
        <v>0</v>
      </c>
      <c r="W435" s="97">
        <f t="shared" si="79"/>
        <v>0</v>
      </c>
      <c r="X435" s="97">
        <f t="shared" si="80"/>
        <v>0</v>
      </c>
      <c r="Y435" s="113"/>
      <c r="Z435" s="44"/>
      <c r="AA435" s="53"/>
      <c r="AB435" s="53"/>
      <c r="AC435" s="97">
        <f t="shared" si="81"/>
        <v>0</v>
      </c>
      <c r="AD435" s="113"/>
      <c r="AE435" s="46"/>
      <c r="AF435" s="46"/>
      <c r="AG435" s="46"/>
      <c r="AH435" s="97">
        <f t="shared" si="82"/>
        <v>0</v>
      </c>
      <c r="AI435" s="113"/>
      <c r="AJ435" s="46"/>
      <c r="AK435" s="54"/>
      <c r="AL435" s="53"/>
      <c r="AM435" s="97">
        <f t="shared" si="83"/>
        <v>0</v>
      </c>
      <c r="AN435" s="113"/>
      <c r="AO435" s="46"/>
      <c r="AP435" s="54"/>
      <c r="AQ435" s="53"/>
      <c r="AR435" s="97">
        <f t="shared" si="84"/>
        <v>0</v>
      </c>
      <c r="AS435" s="97">
        <f t="shared" si="85"/>
        <v>0</v>
      </c>
      <c r="AT435" s="97">
        <f t="shared" si="86"/>
        <v>0</v>
      </c>
      <c r="AU435" s="97">
        <f t="shared" si="87"/>
        <v>0</v>
      </c>
      <c r="AV435" s="113"/>
      <c r="AW435" s="46"/>
      <c r="AX435" s="46"/>
      <c r="AY435" s="97">
        <f t="shared" si="88"/>
        <v>0</v>
      </c>
      <c r="BC435" s="56" t="str">
        <f t="shared" si="89"/>
        <v/>
      </c>
      <c r="BD435" s="45">
        <f>IF(Q435&gt;'Costes máximos'!$D$22,'Costes máximos'!$D$22,Q435)</f>
        <v>0</v>
      </c>
      <c r="BE435" s="45">
        <f>IF(R435&gt;'Costes máximos'!$D$22,'Costes máximos'!$D$22,R435)</f>
        <v>0</v>
      </c>
      <c r="BF435" s="45">
        <f>IF(S435&gt;'Costes máximos'!$D$22,'Costes máximos'!$D$22,S435)</f>
        <v>0</v>
      </c>
      <c r="BG435" s="45">
        <f>IF(T435&gt;'Costes máximos'!$D$22,'Costes máximos'!$D$22,T435)</f>
        <v>0</v>
      </c>
      <c r="BH435" s="45">
        <f>IF(U435&gt;'Costes máximos'!$D$22,'Costes máximos'!$D$22,U435)</f>
        <v>0</v>
      </c>
    </row>
    <row r="436" spans="2:60" hidden="1" outlineLevel="1" x14ac:dyDescent="0.25">
      <c r="B436" s="63"/>
      <c r="C436" s="64"/>
      <c r="D436" s="64"/>
      <c r="E436" s="64"/>
      <c r="F436" s="95">
        <f>IFERROR(INDEX('1. Paquetes y Tareas'!$F$16:$F$84,MATCH(BC436,'1. Paquetes y Tareas'!$E$16:$E$84,0)),0)</f>
        <v>0</v>
      </c>
      <c r="G436" s="50"/>
      <c r="H436" s="96">
        <f>IF($C$48="Investigación industrial",IFERROR(INDEX('3. Gasto Total '!$G$25:$G$43,MATCH(G436,'3. Gasto Total '!$B$25:$B$43,0)),""),IFERROR(INDEX('3. Gasto Total '!$H$25:$H$43,MATCH(G436,'3. Gasto Total '!$B$25:$B$43,0)),))</f>
        <v>0</v>
      </c>
      <c r="I436" s="40"/>
      <c r="J436" s="40"/>
      <c r="K436" s="40"/>
      <c r="L436" s="40"/>
      <c r="M436" s="40"/>
      <c r="N436" s="40"/>
      <c r="O436" s="40"/>
      <c r="P436" s="95">
        <f t="shared" si="90"/>
        <v>0</v>
      </c>
      <c r="Q436" s="43"/>
      <c r="R436" s="43"/>
      <c r="S436" s="43"/>
      <c r="T436" s="44"/>
      <c r="U436" s="44"/>
      <c r="V436" s="97">
        <f t="shared" si="91"/>
        <v>0</v>
      </c>
      <c r="W436" s="97">
        <f t="shared" si="79"/>
        <v>0</v>
      </c>
      <c r="X436" s="97">
        <f t="shared" si="80"/>
        <v>0</v>
      </c>
      <c r="Y436" s="113"/>
      <c r="Z436" s="44"/>
      <c r="AA436" s="53"/>
      <c r="AB436" s="53"/>
      <c r="AC436" s="97">
        <f t="shared" si="81"/>
        <v>0</v>
      </c>
      <c r="AD436" s="113"/>
      <c r="AE436" s="46"/>
      <c r="AF436" s="46"/>
      <c r="AG436" s="46"/>
      <c r="AH436" s="97">
        <f t="shared" si="82"/>
        <v>0</v>
      </c>
      <c r="AI436" s="113"/>
      <c r="AJ436" s="46"/>
      <c r="AK436" s="54"/>
      <c r="AL436" s="53"/>
      <c r="AM436" s="97">
        <f t="shared" si="83"/>
        <v>0</v>
      </c>
      <c r="AN436" s="113"/>
      <c r="AO436" s="46"/>
      <c r="AP436" s="54"/>
      <c r="AQ436" s="53"/>
      <c r="AR436" s="97">
        <f t="shared" si="84"/>
        <v>0</v>
      </c>
      <c r="AS436" s="97">
        <f t="shared" si="85"/>
        <v>0</v>
      </c>
      <c r="AT436" s="97">
        <f t="shared" si="86"/>
        <v>0</v>
      </c>
      <c r="AU436" s="97">
        <f t="shared" si="87"/>
        <v>0</v>
      </c>
      <c r="AV436" s="113"/>
      <c r="AW436" s="46"/>
      <c r="AX436" s="46"/>
      <c r="AY436" s="97">
        <f t="shared" si="88"/>
        <v>0</v>
      </c>
      <c r="BC436" s="56" t="str">
        <f t="shared" si="89"/>
        <v/>
      </c>
      <c r="BD436" s="45">
        <f>IF(Q436&gt;'Costes máximos'!$D$22,'Costes máximos'!$D$22,Q436)</f>
        <v>0</v>
      </c>
      <c r="BE436" s="45">
        <f>IF(R436&gt;'Costes máximos'!$D$22,'Costes máximos'!$D$22,R436)</f>
        <v>0</v>
      </c>
      <c r="BF436" s="45">
        <f>IF(S436&gt;'Costes máximos'!$D$22,'Costes máximos'!$D$22,S436)</f>
        <v>0</v>
      </c>
      <c r="BG436" s="45">
        <f>IF(T436&gt;'Costes máximos'!$D$22,'Costes máximos'!$D$22,T436)</f>
        <v>0</v>
      </c>
      <c r="BH436" s="45">
        <f>IF(U436&gt;'Costes máximos'!$D$22,'Costes máximos'!$D$22,U436)</f>
        <v>0</v>
      </c>
    </row>
    <row r="437" spans="2:60" hidden="1" outlineLevel="1" x14ac:dyDescent="0.25">
      <c r="B437" s="63"/>
      <c r="C437" s="64"/>
      <c r="D437" s="64"/>
      <c r="E437" s="64"/>
      <c r="F437" s="95">
        <f>IFERROR(INDEX('1. Paquetes y Tareas'!$F$16:$F$84,MATCH(BC437,'1. Paquetes y Tareas'!$E$16:$E$84,0)),0)</f>
        <v>0</v>
      </c>
      <c r="G437" s="50"/>
      <c r="H437" s="96">
        <f>IF($C$48="Investigación industrial",IFERROR(INDEX('3. Gasto Total '!$G$25:$G$43,MATCH(G437,'3. Gasto Total '!$B$25:$B$43,0)),""),IFERROR(INDEX('3. Gasto Total '!$H$25:$H$43,MATCH(G437,'3. Gasto Total '!$B$25:$B$43,0)),))</f>
        <v>0</v>
      </c>
      <c r="I437" s="40"/>
      <c r="J437" s="40"/>
      <c r="K437" s="40"/>
      <c r="L437" s="40"/>
      <c r="M437" s="40"/>
      <c r="N437" s="40"/>
      <c r="O437" s="40"/>
      <c r="P437" s="95">
        <f t="shared" si="90"/>
        <v>0</v>
      </c>
      <c r="Q437" s="43"/>
      <c r="R437" s="43"/>
      <c r="S437" s="43"/>
      <c r="T437" s="44"/>
      <c r="U437" s="44"/>
      <c r="V437" s="97">
        <f t="shared" si="91"/>
        <v>0</v>
      </c>
      <c r="W437" s="97">
        <f t="shared" si="79"/>
        <v>0</v>
      </c>
      <c r="X437" s="97">
        <f t="shared" si="80"/>
        <v>0</v>
      </c>
      <c r="Y437" s="113"/>
      <c r="Z437" s="44"/>
      <c r="AA437" s="53"/>
      <c r="AB437" s="53"/>
      <c r="AC437" s="97">
        <f t="shared" si="81"/>
        <v>0</v>
      </c>
      <c r="AD437" s="113"/>
      <c r="AE437" s="46"/>
      <c r="AF437" s="46"/>
      <c r="AG437" s="46"/>
      <c r="AH437" s="97">
        <f t="shared" si="82"/>
        <v>0</v>
      </c>
      <c r="AI437" s="113"/>
      <c r="AJ437" s="46"/>
      <c r="AK437" s="54"/>
      <c r="AL437" s="53"/>
      <c r="AM437" s="97">
        <f t="shared" si="83"/>
        <v>0</v>
      </c>
      <c r="AN437" s="113"/>
      <c r="AO437" s="46"/>
      <c r="AP437" s="54"/>
      <c r="AQ437" s="53"/>
      <c r="AR437" s="97">
        <f t="shared" si="84"/>
        <v>0</v>
      </c>
      <c r="AS437" s="97">
        <f t="shared" si="85"/>
        <v>0</v>
      </c>
      <c r="AT437" s="97">
        <f t="shared" si="86"/>
        <v>0</v>
      </c>
      <c r="AU437" s="97">
        <f t="shared" si="87"/>
        <v>0</v>
      </c>
      <c r="AV437" s="113"/>
      <c r="AW437" s="46"/>
      <c r="AX437" s="46"/>
      <c r="AY437" s="97">
        <f t="shared" si="88"/>
        <v>0</v>
      </c>
      <c r="BC437" s="56" t="str">
        <f t="shared" si="89"/>
        <v/>
      </c>
      <c r="BD437" s="45">
        <f>IF(Q437&gt;'Costes máximos'!$D$22,'Costes máximos'!$D$22,Q437)</f>
        <v>0</v>
      </c>
      <c r="BE437" s="45">
        <f>IF(R437&gt;'Costes máximos'!$D$22,'Costes máximos'!$D$22,R437)</f>
        <v>0</v>
      </c>
      <c r="BF437" s="45">
        <f>IF(S437&gt;'Costes máximos'!$D$22,'Costes máximos'!$D$22,S437)</f>
        <v>0</v>
      </c>
      <c r="BG437" s="45">
        <f>IF(T437&gt;'Costes máximos'!$D$22,'Costes máximos'!$D$22,T437)</f>
        <v>0</v>
      </c>
      <c r="BH437" s="45">
        <f>IF(U437&gt;'Costes máximos'!$D$22,'Costes máximos'!$D$22,U437)</f>
        <v>0</v>
      </c>
    </row>
    <row r="438" spans="2:60" hidden="1" outlineLevel="1" x14ac:dyDescent="0.25">
      <c r="B438" s="63"/>
      <c r="C438" s="64"/>
      <c r="D438" s="64"/>
      <c r="E438" s="64"/>
      <c r="F438" s="95">
        <f>IFERROR(INDEX('1. Paquetes y Tareas'!$F$16:$F$84,MATCH(BC438,'1. Paquetes y Tareas'!$E$16:$E$84,0)),0)</f>
        <v>0</v>
      </c>
      <c r="G438" s="50"/>
      <c r="H438" s="96">
        <f>IF($C$48="Investigación industrial",IFERROR(INDEX('3. Gasto Total '!$G$25:$G$43,MATCH(G438,'3. Gasto Total '!$B$25:$B$43,0)),""),IFERROR(INDEX('3. Gasto Total '!$H$25:$H$43,MATCH(G438,'3. Gasto Total '!$B$25:$B$43,0)),))</f>
        <v>0</v>
      </c>
      <c r="I438" s="40"/>
      <c r="J438" s="40"/>
      <c r="K438" s="40"/>
      <c r="L438" s="40"/>
      <c r="M438" s="40"/>
      <c r="N438" s="40"/>
      <c r="O438" s="40"/>
      <c r="P438" s="95">
        <f t="shared" si="90"/>
        <v>0</v>
      </c>
      <c r="Q438" s="43"/>
      <c r="R438" s="43"/>
      <c r="S438" s="43"/>
      <c r="T438" s="44"/>
      <c r="U438" s="44"/>
      <c r="V438" s="97">
        <f t="shared" si="91"/>
        <v>0</v>
      </c>
      <c r="W438" s="97">
        <f t="shared" si="79"/>
        <v>0</v>
      </c>
      <c r="X438" s="97">
        <f t="shared" si="80"/>
        <v>0</v>
      </c>
      <c r="Y438" s="113"/>
      <c r="Z438" s="44"/>
      <c r="AA438" s="53"/>
      <c r="AB438" s="53"/>
      <c r="AC438" s="97">
        <f t="shared" si="81"/>
        <v>0</v>
      </c>
      <c r="AD438" s="113"/>
      <c r="AE438" s="46"/>
      <c r="AF438" s="46"/>
      <c r="AG438" s="46"/>
      <c r="AH438" s="97">
        <f t="shared" si="82"/>
        <v>0</v>
      </c>
      <c r="AI438" s="113"/>
      <c r="AJ438" s="46"/>
      <c r="AK438" s="54"/>
      <c r="AL438" s="53"/>
      <c r="AM438" s="97">
        <f t="shared" si="83"/>
        <v>0</v>
      </c>
      <c r="AN438" s="113"/>
      <c r="AO438" s="46"/>
      <c r="AP438" s="54"/>
      <c r="AQ438" s="53"/>
      <c r="AR438" s="97">
        <f t="shared" si="84"/>
        <v>0</v>
      </c>
      <c r="AS438" s="97">
        <f t="shared" si="85"/>
        <v>0</v>
      </c>
      <c r="AT438" s="97">
        <f t="shared" si="86"/>
        <v>0</v>
      </c>
      <c r="AU438" s="97">
        <f t="shared" si="87"/>
        <v>0</v>
      </c>
      <c r="AV438" s="113"/>
      <c r="AW438" s="46"/>
      <c r="AX438" s="46"/>
      <c r="AY438" s="97">
        <f t="shared" si="88"/>
        <v>0</v>
      </c>
      <c r="BC438" s="56" t="str">
        <f t="shared" si="89"/>
        <v/>
      </c>
      <c r="BD438" s="45">
        <f>IF(Q438&gt;'Costes máximos'!$D$22,'Costes máximos'!$D$22,Q438)</f>
        <v>0</v>
      </c>
      <c r="BE438" s="45">
        <f>IF(R438&gt;'Costes máximos'!$D$22,'Costes máximos'!$D$22,R438)</f>
        <v>0</v>
      </c>
      <c r="BF438" s="45">
        <f>IF(S438&gt;'Costes máximos'!$D$22,'Costes máximos'!$D$22,S438)</f>
        <v>0</v>
      </c>
      <c r="BG438" s="45">
        <f>IF(T438&gt;'Costes máximos'!$D$22,'Costes máximos'!$D$22,T438)</f>
        <v>0</v>
      </c>
      <c r="BH438" s="45">
        <f>IF(U438&gt;'Costes máximos'!$D$22,'Costes máximos'!$D$22,U438)</f>
        <v>0</v>
      </c>
    </row>
    <row r="439" spans="2:60" hidden="1" outlineLevel="1" x14ac:dyDescent="0.25">
      <c r="B439" s="63"/>
      <c r="C439" s="64"/>
      <c r="D439" s="64"/>
      <c r="E439" s="64"/>
      <c r="F439" s="95">
        <f>IFERROR(INDEX('1. Paquetes y Tareas'!$F$16:$F$84,MATCH(BC439,'1. Paquetes y Tareas'!$E$16:$E$84,0)),0)</f>
        <v>0</v>
      </c>
      <c r="G439" s="50"/>
      <c r="H439" s="96">
        <f>IF($C$48="Investigación industrial",IFERROR(INDEX('3. Gasto Total '!$G$25:$G$43,MATCH(G439,'3. Gasto Total '!$B$25:$B$43,0)),""),IFERROR(INDEX('3. Gasto Total '!$H$25:$H$43,MATCH(G439,'3. Gasto Total '!$B$25:$B$43,0)),))</f>
        <v>0</v>
      </c>
      <c r="I439" s="40"/>
      <c r="J439" s="40"/>
      <c r="K439" s="40"/>
      <c r="L439" s="40"/>
      <c r="M439" s="40"/>
      <c r="N439" s="40"/>
      <c r="O439" s="40"/>
      <c r="P439" s="95">
        <f t="shared" si="90"/>
        <v>0</v>
      </c>
      <c r="Q439" s="43"/>
      <c r="R439" s="43"/>
      <c r="S439" s="43"/>
      <c r="T439" s="44"/>
      <c r="U439" s="44"/>
      <c r="V439" s="97">
        <f t="shared" si="91"/>
        <v>0</v>
      </c>
      <c r="W439" s="97">
        <f t="shared" si="79"/>
        <v>0</v>
      </c>
      <c r="X439" s="97">
        <f t="shared" si="80"/>
        <v>0</v>
      </c>
      <c r="Y439" s="113"/>
      <c r="Z439" s="44"/>
      <c r="AA439" s="53"/>
      <c r="AB439" s="53"/>
      <c r="AC439" s="97">
        <f t="shared" si="81"/>
        <v>0</v>
      </c>
      <c r="AD439" s="113"/>
      <c r="AE439" s="46"/>
      <c r="AF439" s="46"/>
      <c r="AG439" s="46"/>
      <c r="AH439" s="97">
        <f t="shared" si="82"/>
        <v>0</v>
      </c>
      <c r="AI439" s="113"/>
      <c r="AJ439" s="46"/>
      <c r="AK439" s="54"/>
      <c r="AL439" s="53"/>
      <c r="AM439" s="97">
        <f t="shared" si="83"/>
        <v>0</v>
      </c>
      <c r="AN439" s="113"/>
      <c r="AO439" s="46"/>
      <c r="AP439" s="54"/>
      <c r="AQ439" s="53"/>
      <c r="AR439" s="97">
        <f t="shared" si="84"/>
        <v>0</v>
      </c>
      <c r="AS439" s="97">
        <f t="shared" si="85"/>
        <v>0</v>
      </c>
      <c r="AT439" s="97">
        <f t="shared" si="86"/>
        <v>0</v>
      </c>
      <c r="AU439" s="97">
        <f t="shared" si="87"/>
        <v>0</v>
      </c>
      <c r="AV439" s="113"/>
      <c r="AW439" s="46"/>
      <c r="AX439" s="46"/>
      <c r="AY439" s="97">
        <f t="shared" si="88"/>
        <v>0</v>
      </c>
      <c r="BC439" s="56" t="str">
        <f t="shared" si="89"/>
        <v/>
      </c>
      <c r="BD439" s="45">
        <f>IF(Q439&gt;'Costes máximos'!$D$22,'Costes máximos'!$D$22,Q439)</f>
        <v>0</v>
      </c>
      <c r="BE439" s="45">
        <f>IF(R439&gt;'Costes máximos'!$D$22,'Costes máximos'!$D$22,R439)</f>
        <v>0</v>
      </c>
      <c r="BF439" s="45">
        <f>IF(S439&gt;'Costes máximos'!$D$22,'Costes máximos'!$D$22,S439)</f>
        <v>0</v>
      </c>
      <c r="BG439" s="45">
        <f>IF(T439&gt;'Costes máximos'!$D$22,'Costes máximos'!$D$22,T439)</f>
        <v>0</v>
      </c>
      <c r="BH439" s="45">
        <f>IF(U439&gt;'Costes máximos'!$D$22,'Costes máximos'!$D$22,U439)</f>
        <v>0</v>
      </c>
    </row>
    <row r="440" spans="2:60" hidden="1" outlineLevel="1" x14ac:dyDescent="0.25">
      <c r="B440" s="63"/>
      <c r="C440" s="64"/>
      <c r="D440" s="64"/>
      <c r="E440" s="64"/>
      <c r="F440" s="95">
        <f>IFERROR(INDEX('1. Paquetes y Tareas'!$F$16:$F$84,MATCH(BC440,'1. Paquetes y Tareas'!$E$16:$E$84,0)),0)</f>
        <v>0</v>
      </c>
      <c r="G440" s="50"/>
      <c r="H440" s="96">
        <f>IF($C$48="Investigación industrial",IFERROR(INDEX('3. Gasto Total '!$G$25:$G$43,MATCH(G440,'3. Gasto Total '!$B$25:$B$43,0)),""),IFERROR(INDEX('3. Gasto Total '!$H$25:$H$43,MATCH(G440,'3. Gasto Total '!$B$25:$B$43,0)),))</f>
        <v>0</v>
      </c>
      <c r="I440" s="40"/>
      <c r="J440" s="40"/>
      <c r="K440" s="40"/>
      <c r="L440" s="40"/>
      <c r="M440" s="40"/>
      <c r="N440" s="40"/>
      <c r="O440" s="40"/>
      <c r="P440" s="95">
        <f t="shared" si="90"/>
        <v>0</v>
      </c>
      <c r="Q440" s="43"/>
      <c r="R440" s="43"/>
      <c r="S440" s="43"/>
      <c r="T440" s="44"/>
      <c r="U440" s="44"/>
      <c r="V440" s="97">
        <f t="shared" si="91"/>
        <v>0</v>
      </c>
      <c r="W440" s="97">
        <f t="shared" si="79"/>
        <v>0</v>
      </c>
      <c r="X440" s="97">
        <f t="shared" si="80"/>
        <v>0</v>
      </c>
      <c r="Y440" s="113"/>
      <c r="Z440" s="44"/>
      <c r="AA440" s="53"/>
      <c r="AB440" s="53"/>
      <c r="AC440" s="97">
        <f t="shared" si="81"/>
        <v>0</v>
      </c>
      <c r="AD440" s="113"/>
      <c r="AE440" s="46"/>
      <c r="AF440" s="46"/>
      <c r="AG440" s="46"/>
      <c r="AH440" s="97">
        <f t="shared" si="82"/>
        <v>0</v>
      </c>
      <c r="AI440" s="113"/>
      <c r="AJ440" s="46"/>
      <c r="AK440" s="54"/>
      <c r="AL440" s="53"/>
      <c r="AM440" s="97">
        <f t="shared" si="83"/>
        <v>0</v>
      </c>
      <c r="AN440" s="113"/>
      <c r="AO440" s="46"/>
      <c r="AP440" s="54"/>
      <c r="AQ440" s="53"/>
      <c r="AR440" s="97">
        <f t="shared" si="84"/>
        <v>0</v>
      </c>
      <c r="AS440" s="97">
        <f t="shared" si="85"/>
        <v>0</v>
      </c>
      <c r="AT440" s="97">
        <f t="shared" si="86"/>
        <v>0</v>
      </c>
      <c r="AU440" s="97">
        <f t="shared" si="87"/>
        <v>0</v>
      </c>
      <c r="AV440" s="113"/>
      <c r="AW440" s="46"/>
      <c r="AX440" s="46"/>
      <c r="AY440" s="97">
        <f t="shared" si="88"/>
        <v>0</v>
      </c>
      <c r="BC440" s="56" t="str">
        <f t="shared" si="89"/>
        <v/>
      </c>
      <c r="BD440" s="45">
        <f>IF(Q440&gt;'Costes máximos'!$D$22,'Costes máximos'!$D$22,Q440)</f>
        <v>0</v>
      </c>
      <c r="BE440" s="45">
        <f>IF(R440&gt;'Costes máximos'!$D$22,'Costes máximos'!$D$22,R440)</f>
        <v>0</v>
      </c>
      <c r="BF440" s="45">
        <f>IF(S440&gt;'Costes máximos'!$D$22,'Costes máximos'!$D$22,S440)</f>
        <v>0</v>
      </c>
      <c r="BG440" s="45">
        <f>IF(T440&gt;'Costes máximos'!$D$22,'Costes máximos'!$D$22,T440)</f>
        <v>0</v>
      </c>
      <c r="BH440" s="45">
        <f>IF(U440&gt;'Costes máximos'!$D$22,'Costes máximos'!$D$22,U440)</f>
        <v>0</v>
      </c>
    </row>
    <row r="441" spans="2:60" hidden="1" outlineLevel="1" x14ac:dyDescent="0.25">
      <c r="B441" s="63"/>
      <c r="C441" s="64"/>
      <c r="D441" s="64"/>
      <c r="E441" s="64"/>
      <c r="F441" s="95">
        <f>IFERROR(INDEX('1. Paquetes y Tareas'!$F$16:$F$84,MATCH(BC441,'1. Paquetes y Tareas'!$E$16:$E$84,0)),0)</f>
        <v>0</v>
      </c>
      <c r="G441" s="50"/>
      <c r="H441" s="96">
        <f>IF($C$48="Investigación industrial",IFERROR(INDEX('3. Gasto Total '!$G$25:$G$43,MATCH(G441,'3. Gasto Total '!$B$25:$B$43,0)),""),IFERROR(INDEX('3. Gasto Total '!$H$25:$H$43,MATCH(G441,'3. Gasto Total '!$B$25:$B$43,0)),))</f>
        <v>0</v>
      </c>
      <c r="I441" s="40"/>
      <c r="J441" s="40"/>
      <c r="K441" s="40"/>
      <c r="L441" s="40"/>
      <c r="M441" s="40"/>
      <c r="N441" s="40"/>
      <c r="O441" s="40"/>
      <c r="P441" s="95">
        <f t="shared" si="90"/>
        <v>0</v>
      </c>
      <c r="Q441" s="43"/>
      <c r="R441" s="43"/>
      <c r="S441" s="43"/>
      <c r="T441" s="44"/>
      <c r="U441" s="44"/>
      <c r="V441" s="97">
        <f t="shared" si="91"/>
        <v>0</v>
      </c>
      <c r="W441" s="97">
        <f t="shared" si="79"/>
        <v>0</v>
      </c>
      <c r="X441" s="97">
        <f t="shared" si="80"/>
        <v>0</v>
      </c>
      <c r="Y441" s="113"/>
      <c r="Z441" s="44"/>
      <c r="AA441" s="53"/>
      <c r="AB441" s="53"/>
      <c r="AC441" s="97">
        <f t="shared" si="81"/>
        <v>0</v>
      </c>
      <c r="AD441" s="113"/>
      <c r="AE441" s="46"/>
      <c r="AF441" s="46"/>
      <c r="AG441" s="46"/>
      <c r="AH441" s="97">
        <f t="shared" si="82"/>
        <v>0</v>
      </c>
      <c r="AI441" s="113"/>
      <c r="AJ441" s="46"/>
      <c r="AK441" s="54"/>
      <c r="AL441" s="53"/>
      <c r="AM441" s="97">
        <f t="shared" si="83"/>
        <v>0</v>
      </c>
      <c r="AN441" s="113"/>
      <c r="AO441" s="46"/>
      <c r="AP441" s="54"/>
      <c r="AQ441" s="53"/>
      <c r="AR441" s="97">
        <f t="shared" si="84"/>
        <v>0</v>
      </c>
      <c r="AS441" s="97">
        <f t="shared" si="85"/>
        <v>0</v>
      </c>
      <c r="AT441" s="97">
        <f t="shared" si="86"/>
        <v>0</v>
      </c>
      <c r="AU441" s="97">
        <f t="shared" si="87"/>
        <v>0</v>
      </c>
      <c r="AV441" s="113"/>
      <c r="AW441" s="46"/>
      <c r="AX441" s="46"/>
      <c r="AY441" s="97">
        <f t="shared" si="88"/>
        <v>0</v>
      </c>
      <c r="BC441" s="56" t="str">
        <f t="shared" si="89"/>
        <v/>
      </c>
      <c r="BD441" s="45">
        <f>IF(Q441&gt;'Costes máximos'!$D$22,'Costes máximos'!$D$22,Q441)</f>
        <v>0</v>
      </c>
      <c r="BE441" s="45">
        <f>IF(R441&gt;'Costes máximos'!$D$22,'Costes máximos'!$D$22,R441)</f>
        <v>0</v>
      </c>
      <c r="BF441" s="45">
        <f>IF(S441&gt;'Costes máximos'!$D$22,'Costes máximos'!$D$22,S441)</f>
        <v>0</v>
      </c>
      <c r="BG441" s="45">
        <f>IF(T441&gt;'Costes máximos'!$D$22,'Costes máximos'!$D$22,T441)</f>
        <v>0</v>
      </c>
      <c r="BH441" s="45">
        <f>IF(U441&gt;'Costes máximos'!$D$22,'Costes máximos'!$D$22,U441)</f>
        <v>0</v>
      </c>
    </row>
    <row r="442" spans="2:60" hidden="1" outlineLevel="1" x14ac:dyDescent="0.25">
      <c r="B442" s="63"/>
      <c r="C442" s="64"/>
      <c r="D442" s="64"/>
      <c r="E442" s="64"/>
      <c r="F442" s="95">
        <f>IFERROR(INDEX('1. Paquetes y Tareas'!$F$16:$F$84,MATCH(BC442,'1. Paquetes y Tareas'!$E$16:$E$84,0)),0)</f>
        <v>0</v>
      </c>
      <c r="G442" s="50"/>
      <c r="H442" s="96">
        <f>IF($C$48="Investigación industrial",IFERROR(INDEX('3. Gasto Total '!$G$25:$G$43,MATCH(G442,'3. Gasto Total '!$B$25:$B$43,0)),""),IFERROR(INDEX('3. Gasto Total '!$H$25:$H$43,MATCH(G442,'3. Gasto Total '!$B$25:$B$43,0)),))</f>
        <v>0</v>
      </c>
      <c r="I442" s="40"/>
      <c r="J442" s="40"/>
      <c r="K442" s="40"/>
      <c r="L442" s="40"/>
      <c r="M442" s="40"/>
      <c r="N442" s="40"/>
      <c r="O442" s="40"/>
      <c r="P442" s="95">
        <f t="shared" si="90"/>
        <v>0</v>
      </c>
      <c r="Q442" s="43"/>
      <c r="R442" s="43"/>
      <c r="S442" s="43"/>
      <c r="T442" s="44"/>
      <c r="U442" s="44"/>
      <c r="V442" s="97">
        <f t="shared" si="91"/>
        <v>0</v>
      </c>
      <c r="W442" s="97">
        <f t="shared" si="79"/>
        <v>0</v>
      </c>
      <c r="X442" s="97">
        <f t="shared" si="80"/>
        <v>0</v>
      </c>
      <c r="Y442" s="113"/>
      <c r="Z442" s="44"/>
      <c r="AA442" s="53"/>
      <c r="AB442" s="53"/>
      <c r="AC442" s="97">
        <f t="shared" si="81"/>
        <v>0</v>
      </c>
      <c r="AD442" s="113"/>
      <c r="AE442" s="46"/>
      <c r="AF442" s="46"/>
      <c r="AG442" s="46"/>
      <c r="AH442" s="97">
        <f t="shared" si="82"/>
        <v>0</v>
      </c>
      <c r="AI442" s="113"/>
      <c r="AJ442" s="46"/>
      <c r="AK442" s="54"/>
      <c r="AL442" s="53"/>
      <c r="AM442" s="97">
        <f t="shared" si="83"/>
        <v>0</v>
      </c>
      <c r="AN442" s="113"/>
      <c r="AO442" s="46"/>
      <c r="AP442" s="54"/>
      <c r="AQ442" s="53"/>
      <c r="AR442" s="97">
        <f t="shared" si="84"/>
        <v>0</v>
      </c>
      <c r="AS442" s="97">
        <f t="shared" si="85"/>
        <v>0</v>
      </c>
      <c r="AT442" s="97">
        <f t="shared" si="86"/>
        <v>0</v>
      </c>
      <c r="AU442" s="97">
        <f t="shared" si="87"/>
        <v>0</v>
      </c>
      <c r="AV442" s="113"/>
      <c r="AW442" s="46"/>
      <c r="AX442" s="46"/>
      <c r="AY442" s="97">
        <f t="shared" si="88"/>
        <v>0</v>
      </c>
      <c r="BC442" s="56" t="str">
        <f t="shared" si="89"/>
        <v/>
      </c>
      <c r="BD442" s="45">
        <f>IF(Q442&gt;'Costes máximos'!$D$22,'Costes máximos'!$D$22,Q442)</f>
        <v>0</v>
      </c>
      <c r="BE442" s="45">
        <f>IF(R442&gt;'Costes máximos'!$D$22,'Costes máximos'!$D$22,R442)</f>
        <v>0</v>
      </c>
      <c r="BF442" s="45">
        <f>IF(S442&gt;'Costes máximos'!$D$22,'Costes máximos'!$D$22,S442)</f>
        <v>0</v>
      </c>
      <c r="BG442" s="45">
        <f>IF(T442&gt;'Costes máximos'!$D$22,'Costes máximos'!$D$22,T442)</f>
        <v>0</v>
      </c>
      <c r="BH442" s="45">
        <f>IF(U442&gt;'Costes máximos'!$D$22,'Costes máximos'!$D$22,U442)</f>
        <v>0</v>
      </c>
    </row>
    <row r="443" spans="2:60" hidden="1" outlineLevel="1" x14ac:dyDescent="0.25">
      <c r="B443" s="63"/>
      <c r="C443" s="64"/>
      <c r="D443" s="64"/>
      <c r="E443" s="64"/>
      <c r="F443" s="95">
        <f>IFERROR(INDEX('1. Paquetes y Tareas'!$F$16:$F$84,MATCH(BC443,'1. Paquetes y Tareas'!$E$16:$E$84,0)),0)</f>
        <v>0</v>
      </c>
      <c r="G443" s="50"/>
      <c r="H443" s="96">
        <f>IF($C$48="Investigación industrial",IFERROR(INDEX('3. Gasto Total '!$G$25:$G$43,MATCH(G443,'3. Gasto Total '!$B$25:$B$43,0)),""),IFERROR(INDEX('3. Gasto Total '!$H$25:$H$43,MATCH(G443,'3. Gasto Total '!$B$25:$B$43,0)),))</f>
        <v>0</v>
      </c>
      <c r="I443" s="40"/>
      <c r="J443" s="40"/>
      <c r="K443" s="40"/>
      <c r="L443" s="40"/>
      <c r="M443" s="40"/>
      <c r="N443" s="40"/>
      <c r="O443" s="40"/>
      <c r="P443" s="95">
        <f t="shared" si="90"/>
        <v>0</v>
      </c>
      <c r="Q443" s="43"/>
      <c r="R443" s="43"/>
      <c r="S443" s="43"/>
      <c r="T443" s="44"/>
      <c r="U443" s="44"/>
      <c r="V443" s="97">
        <f t="shared" si="91"/>
        <v>0</v>
      </c>
      <c r="W443" s="97">
        <f t="shared" si="79"/>
        <v>0</v>
      </c>
      <c r="X443" s="97">
        <f t="shared" si="80"/>
        <v>0</v>
      </c>
      <c r="Y443" s="113"/>
      <c r="Z443" s="44"/>
      <c r="AA443" s="53"/>
      <c r="AB443" s="53"/>
      <c r="AC443" s="97">
        <f t="shared" si="81"/>
        <v>0</v>
      </c>
      <c r="AD443" s="113"/>
      <c r="AE443" s="46"/>
      <c r="AF443" s="46"/>
      <c r="AG443" s="46"/>
      <c r="AH443" s="97">
        <f t="shared" si="82"/>
        <v>0</v>
      </c>
      <c r="AI443" s="113"/>
      <c r="AJ443" s="46"/>
      <c r="AK443" s="54"/>
      <c r="AL443" s="53"/>
      <c r="AM443" s="97">
        <f t="shared" si="83"/>
        <v>0</v>
      </c>
      <c r="AN443" s="113"/>
      <c r="AO443" s="46"/>
      <c r="AP443" s="54"/>
      <c r="AQ443" s="53"/>
      <c r="AR443" s="97">
        <f t="shared" si="84"/>
        <v>0</v>
      </c>
      <c r="AS443" s="97">
        <f t="shared" si="85"/>
        <v>0</v>
      </c>
      <c r="AT443" s="97">
        <f t="shared" si="86"/>
        <v>0</v>
      </c>
      <c r="AU443" s="97">
        <f t="shared" si="87"/>
        <v>0</v>
      </c>
      <c r="AV443" s="113"/>
      <c r="AW443" s="46"/>
      <c r="AX443" s="46"/>
      <c r="AY443" s="97">
        <f t="shared" si="88"/>
        <v>0</v>
      </c>
      <c r="BC443" s="56" t="str">
        <f t="shared" si="89"/>
        <v/>
      </c>
      <c r="BD443" s="45">
        <f>IF(Q443&gt;'Costes máximos'!$D$22,'Costes máximos'!$D$22,Q443)</f>
        <v>0</v>
      </c>
      <c r="BE443" s="45">
        <f>IF(R443&gt;'Costes máximos'!$D$22,'Costes máximos'!$D$22,R443)</f>
        <v>0</v>
      </c>
      <c r="BF443" s="45">
        <f>IF(S443&gt;'Costes máximos'!$D$22,'Costes máximos'!$D$22,S443)</f>
        <v>0</v>
      </c>
      <c r="BG443" s="45">
        <f>IF(T443&gt;'Costes máximos'!$D$22,'Costes máximos'!$D$22,T443)</f>
        <v>0</v>
      </c>
      <c r="BH443" s="45">
        <f>IF(U443&gt;'Costes máximos'!$D$22,'Costes máximos'!$D$22,U443)</f>
        <v>0</v>
      </c>
    </row>
    <row r="444" spans="2:60" hidden="1" outlineLevel="1" x14ac:dyDescent="0.25">
      <c r="B444" s="63"/>
      <c r="C444" s="64"/>
      <c r="D444" s="64"/>
      <c r="E444" s="64"/>
      <c r="F444" s="95">
        <f>IFERROR(INDEX('1. Paquetes y Tareas'!$F$16:$F$84,MATCH(BC444,'1. Paquetes y Tareas'!$E$16:$E$84,0)),0)</f>
        <v>0</v>
      </c>
      <c r="G444" s="50"/>
      <c r="H444" s="96">
        <f>IF($C$48="Investigación industrial",IFERROR(INDEX('3. Gasto Total '!$G$25:$G$43,MATCH(G444,'3. Gasto Total '!$B$25:$B$43,0)),""),IFERROR(INDEX('3. Gasto Total '!$H$25:$H$43,MATCH(G444,'3. Gasto Total '!$B$25:$B$43,0)),))</f>
        <v>0</v>
      </c>
      <c r="I444" s="40"/>
      <c r="J444" s="40"/>
      <c r="K444" s="40"/>
      <c r="L444" s="40"/>
      <c r="M444" s="40"/>
      <c r="N444" s="40"/>
      <c r="O444" s="40"/>
      <c r="P444" s="95">
        <f t="shared" si="90"/>
        <v>0</v>
      </c>
      <c r="Q444" s="43"/>
      <c r="R444" s="43"/>
      <c r="S444" s="43"/>
      <c r="T444" s="44"/>
      <c r="U444" s="44"/>
      <c r="V444" s="97">
        <f t="shared" si="91"/>
        <v>0</v>
      </c>
      <c r="W444" s="97">
        <f t="shared" si="79"/>
        <v>0</v>
      </c>
      <c r="X444" s="97">
        <f t="shared" si="80"/>
        <v>0</v>
      </c>
      <c r="Y444" s="113"/>
      <c r="Z444" s="44"/>
      <c r="AA444" s="53"/>
      <c r="AB444" s="53"/>
      <c r="AC444" s="97">
        <f t="shared" si="81"/>
        <v>0</v>
      </c>
      <c r="AD444" s="113"/>
      <c r="AE444" s="46"/>
      <c r="AF444" s="46"/>
      <c r="AG444" s="46"/>
      <c r="AH444" s="97">
        <f t="shared" si="82"/>
        <v>0</v>
      </c>
      <c r="AI444" s="113"/>
      <c r="AJ444" s="46"/>
      <c r="AK444" s="54"/>
      <c r="AL444" s="53"/>
      <c r="AM444" s="97">
        <f t="shared" si="83"/>
        <v>0</v>
      </c>
      <c r="AN444" s="113"/>
      <c r="AO444" s="46"/>
      <c r="AP444" s="54"/>
      <c r="AQ444" s="53"/>
      <c r="AR444" s="97">
        <f t="shared" si="84"/>
        <v>0</v>
      </c>
      <c r="AS444" s="97">
        <f t="shared" si="85"/>
        <v>0</v>
      </c>
      <c r="AT444" s="97">
        <f t="shared" si="86"/>
        <v>0</v>
      </c>
      <c r="AU444" s="97">
        <f t="shared" si="87"/>
        <v>0</v>
      </c>
      <c r="AV444" s="113"/>
      <c r="AW444" s="46"/>
      <c r="AX444" s="46"/>
      <c r="AY444" s="97">
        <f t="shared" si="88"/>
        <v>0</v>
      </c>
      <c r="BC444" s="56" t="str">
        <f t="shared" si="89"/>
        <v/>
      </c>
      <c r="BD444" s="45">
        <f>IF(Q444&gt;'Costes máximos'!$D$22,'Costes máximos'!$D$22,Q444)</f>
        <v>0</v>
      </c>
      <c r="BE444" s="45">
        <f>IF(R444&gt;'Costes máximos'!$D$22,'Costes máximos'!$D$22,R444)</f>
        <v>0</v>
      </c>
      <c r="BF444" s="45">
        <f>IF(S444&gt;'Costes máximos'!$D$22,'Costes máximos'!$D$22,S444)</f>
        <v>0</v>
      </c>
      <c r="BG444" s="45">
        <f>IF(T444&gt;'Costes máximos'!$D$22,'Costes máximos'!$D$22,T444)</f>
        <v>0</v>
      </c>
      <c r="BH444" s="45">
        <f>IF(U444&gt;'Costes máximos'!$D$22,'Costes máximos'!$D$22,U444)</f>
        <v>0</v>
      </c>
    </row>
    <row r="445" spans="2:60" hidden="1" outlineLevel="1" x14ac:dyDescent="0.25">
      <c r="B445" s="63"/>
      <c r="C445" s="64"/>
      <c r="D445" s="64"/>
      <c r="E445" s="64"/>
      <c r="F445" s="95">
        <f>IFERROR(INDEX('1. Paquetes y Tareas'!$F$16:$F$84,MATCH(BC445,'1. Paquetes y Tareas'!$E$16:$E$84,0)),0)</f>
        <v>0</v>
      </c>
      <c r="G445" s="50"/>
      <c r="H445" s="96">
        <f>IF($C$48="Investigación industrial",IFERROR(INDEX('3. Gasto Total '!$G$25:$G$43,MATCH(G445,'3. Gasto Total '!$B$25:$B$43,0)),""),IFERROR(INDEX('3. Gasto Total '!$H$25:$H$43,MATCH(G445,'3. Gasto Total '!$B$25:$B$43,0)),))</f>
        <v>0</v>
      </c>
      <c r="I445" s="40"/>
      <c r="J445" s="40"/>
      <c r="K445" s="40"/>
      <c r="L445" s="40"/>
      <c r="M445" s="40"/>
      <c r="N445" s="40"/>
      <c r="O445" s="40"/>
      <c r="P445" s="95">
        <f t="shared" si="90"/>
        <v>0</v>
      </c>
      <c r="Q445" s="43"/>
      <c r="R445" s="43"/>
      <c r="S445" s="43"/>
      <c r="T445" s="44"/>
      <c r="U445" s="44"/>
      <c r="V445" s="97">
        <f t="shared" si="91"/>
        <v>0</v>
      </c>
      <c r="W445" s="97">
        <f t="shared" si="79"/>
        <v>0</v>
      </c>
      <c r="X445" s="97">
        <f t="shared" si="80"/>
        <v>0</v>
      </c>
      <c r="Y445" s="113"/>
      <c r="Z445" s="44"/>
      <c r="AA445" s="53"/>
      <c r="AB445" s="53"/>
      <c r="AC445" s="97">
        <f t="shared" si="81"/>
        <v>0</v>
      </c>
      <c r="AD445" s="113"/>
      <c r="AE445" s="46"/>
      <c r="AF445" s="46"/>
      <c r="AG445" s="46"/>
      <c r="AH445" s="97">
        <f t="shared" si="82"/>
        <v>0</v>
      </c>
      <c r="AI445" s="113"/>
      <c r="AJ445" s="46"/>
      <c r="AK445" s="54"/>
      <c r="AL445" s="53"/>
      <c r="AM445" s="97">
        <f t="shared" si="83"/>
        <v>0</v>
      </c>
      <c r="AN445" s="113"/>
      <c r="AO445" s="46"/>
      <c r="AP445" s="54"/>
      <c r="AQ445" s="53"/>
      <c r="AR445" s="97">
        <f t="shared" si="84"/>
        <v>0</v>
      </c>
      <c r="AS445" s="97">
        <f t="shared" si="85"/>
        <v>0</v>
      </c>
      <c r="AT445" s="97">
        <f t="shared" si="86"/>
        <v>0</v>
      </c>
      <c r="AU445" s="97">
        <f t="shared" si="87"/>
        <v>0</v>
      </c>
      <c r="AV445" s="113"/>
      <c r="AW445" s="46"/>
      <c r="AX445" s="46"/>
      <c r="AY445" s="97">
        <f t="shared" si="88"/>
        <v>0</v>
      </c>
      <c r="BC445" s="56" t="str">
        <f t="shared" si="89"/>
        <v/>
      </c>
      <c r="BD445" s="45">
        <f>IF(Q445&gt;'Costes máximos'!$D$22,'Costes máximos'!$D$22,Q445)</f>
        <v>0</v>
      </c>
      <c r="BE445" s="45">
        <f>IF(R445&gt;'Costes máximos'!$D$22,'Costes máximos'!$D$22,R445)</f>
        <v>0</v>
      </c>
      <c r="BF445" s="45">
        <f>IF(S445&gt;'Costes máximos'!$D$22,'Costes máximos'!$D$22,S445)</f>
        <v>0</v>
      </c>
      <c r="BG445" s="45">
        <f>IF(T445&gt;'Costes máximos'!$D$22,'Costes máximos'!$D$22,T445)</f>
        <v>0</v>
      </c>
      <c r="BH445" s="45">
        <f>IF(U445&gt;'Costes máximos'!$D$22,'Costes máximos'!$D$22,U445)</f>
        <v>0</v>
      </c>
    </row>
    <row r="446" spans="2:60" hidden="1" outlineLevel="1" x14ac:dyDescent="0.25">
      <c r="B446" s="63"/>
      <c r="C446" s="64"/>
      <c r="D446" s="64"/>
      <c r="E446" s="64"/>
      <c r="F446" s="95">
        <f>IFERROR(INDEX('1. Paquetes y Tareas'!$F$16:$F$84,MATCH(BC446,'1. Paquetes y Tareas'!$E$16:$E$84,0)),0)</f>
        <v>0</v>
      </c>
      <c r="G446" s="50"/>
      <c r="H446" s="96">
        <f>IF($C$48="Investigación industrial",IFERROR(INDEX('3. Gasto Total '!$G$25:$G$43,MATCH(G446,'3. Gasto Total '!$B$25:$B$43,0)),""),IFERROR(INDEX('3. Gasto Total '!$H$25:$H$43,MATCH(G446,'3. Gasto Total '!$B$25:$B$43,0)),))</f>
        <v>0</v>
      </c>
      <c r="I446" s="40"/>
      <c r="J446" s="40"/>
      <c r="K446" s="40"/>
      <c r="L446" s="40"/>
      <c r="M446" s="40"/>
      <c r="N446" s="40"/>
      <c r="O446" s="40"/>
      <c r="P446" s="95">
        <f t="shared" si="90"/>
        <v>0</v>
      </c>
      <c r="Q446" s="43"/>
      <c r="R446" s="43"/>
      <c r="S446" s="43"/>
      <c r="T446" s="44"/>
      <c r="U446" s="44"/>
      <c r="V446" s="97">
        <f t="shared" si="91"/>
        <v>0</v>
      </c>
      <c r="W446" s="97">
        <f t="shared" si="79"/>
        <v>0</v>
      </c>
      <c r="X446" s="97">
        <f t="shared" si="80"/>
        <v>0</v>
      </c>
      <c r="Y446" s="113"/>
      <c r="Z446" s="44"/>
      <c r="AA446" s="53"/>
      <c r="AB446" s="53"/>
      <c r="AC446" s="97">
        <f t="shared" si="81"/>
        <v>0</v>
      </c>
      <c r="AD446" s="113"/>
      <c r="AE446" s="46"/>
      <c r="AF446" s="46"/>
      <c r="AG446" s="46"/>
      <c r="AH446" s="97">
        <f t="shared" si="82"/>
        <v>0</v>
      </c>
      <c r="AI446" s="113"/>
      <c r="AJ446" s="46"/>
      <c r="AK446" s="54"/>
      <c r="AL446" s="53"/>
      <c r="AM446" s="97">
        <f t="shared" si="83"/>
        <v>0</v>
      </c>
      <c r="AN446" s="113"/>
      <c r="AO446" s="46"/>
      <c r="AP446" s="54"/>
      <c r="AQ446" s="53"/>
      <c r="AR446" s="97">
        <f t="shared" si="84"/>
        <v>0</v>
      </c>
      <c r="AS446" s="97">
        <f t="shared" si="85"/>
        <v>0</v>
      </c>
      <c r="AT446" s="97">
        <f t="shared" si="86"/>
        <v>0</v>
      </c>
      <c r="AU446" s="97">
        <f t="shared" si="87"/>
        <v>0</v>
      </c>
      <c r="AV446" s="113"/>
      <c r="AW446" s="46"/>
      <c r="AX446" s="46"/>
      <c r="AY446" s="97">
        <f t="shared" si="88"/>
        <v>0</v>
      </c>
      <c r="BC446" s="56" t="str">
        <f t="shared" si="89"/>
        <v/>
      </c>
      <c r="BD446" s="45">
        <f>IF(Q446&gt;'Costes máximos'!$D$22,'Costes máximos'!$D$22,Q446)</f>
        <v>0</v>
      </c>
      <c r="BE446" s="45">
        <f>IF(R446&gt;'Costes máximos'!$D$22,'Costes máximos'!$D$22,R446)</f>
        <v>0</v>
      </c>
      <c r="BF446" s="45">
        <f>IF(S446&gt;'Costes máximos'!$D$22,'Costes máximos'!$D$22,S446)</f>
        <v>0</v>
      </c>
      <c r="BG446" s="45">
        <f>IF(T446&gt;'Costes máximos'!$D$22,'Costes máximos'!$D$22,T446)</f>
        <v>0</v>
      </c>
      <c r="BH446" s="45">
        <f>IF(U446&gt;'Costes máximos'!$D$22,'Costes máximos'!$D$22,U446)</f>
        <v>0</v>
      </c>
    </row>
    <row r="447" spans="2:60" hidden="1" outlineLevel="1" x14ac:dyDescent="0.25">
      <c r="B447" s="63"/>
      <c r="C447" s="64"/>
      <c r="D447" s="64"/>
      <c r="E447" s="64"/>
      <c r="F447" s="95">
        <f>IFERROR(INDEX('1. Paquetes y Tareas'!$F$16:$F$84,MATCH(BC447,'1. Paquetes y Tareas'!$E$16:$E$84,0)),0)</f>
        <v>0</v>
      </c>
      <c r="G447" s="50"/>
      <c r="H447" s="96">
        <f>IF($C$48="Investigación industrial",IFERROR(INDEX('3. Gasto Total '!$G$25:$G$43,MATCH(G447,'3. Gasto Total '!$B$25:$B$43,0)),""),IFERROR(INDEX('3. Gasto Total '!$H$25:$H$43,MATCH(G447,'3. Gasto Total '!$B$25:$B$43,0)),))</f>
        <v>0</v>
      </c>
      <c r="I447" s="40"/>
      <c r="J447" s="40"/>
      <c r="K447" s="40"/>
      <c r="L447" s="40"/>
      <c r="M447" s="40"/>
      <c r="N447" s="40"/>
      <c r="O447" s="40"/>
      <c r="P447" s="95">
        <f t="shared" si="90"/>
        <v>0</v>
      </c>
      <c r="Q447" s="43"/>
      <c r="R447" s="43"/>
      <c r="S447" s="43"/>
      <c r="T447" s="44"/>
      <c r="U447" s="44"/>
      <c r="V447" s="97">
        <f t="shared" si="91"/>
        <v>0</v>
      </c>
      <c r="W447" s="97">
        <f t="shared" si="79"/>
        <v>0</v>
      </c>
      <c r="X447" s="97">
        <f t="shared" si="80"/>
        <v>0</v>
      </c>
      <c r="Y447" s="113"/>
      <c r="Z447" s="44"/>
      <c r="AA447" s="53"/>
      <c r="AB447" s="53"/>
      <c r="AC447" s="97">
        <f t="shared" si="81"/>
        <v>0</v>
      </c>
      <c r="AD447" s="113"/>
      <c r="AE447" s="46"/>
      <c r="AF447" s="46"/>
      <c r="AG447" s="46"/>
      <c r="AH447" s="97">
        <f t="shared" si="82"/>
        <v>0</v>
      </c>
      <c r="AI447" s="113"/>
      <c r="AJ447" s="46"/>
      <c r="AK447" s="54"/>
      <c r="AL447" s="53"/>
      <c r="AM447" s="97">
        <f t="shared" si="83"/>
        <v>0</v>
      </c>
      <c r="AN447" s="113"/>
      <c r="AO447" s="46"/>
      <c r="AP447" s="54"/>
      <c r="AQ447" s="53"/>
      <c r="AR447" s="97">
        <f t="shared" si="84"/>
        <v>0</v>
      </c>
      <c r="AS447" s="97">
        <f t="shared" si="85"/>
        <v>0</v>
      </c>
      <c r="AT447" s="97">
        <f t="shared" si="86"/>
        <v>0</v>
      </c>
      <c r="AU447" s="97">
        <f t="shared" si="87"/>
        <v>0</v>
      </c>
      <c r="AV447" s="113"/>
      <c r="AW447" s="46"/>
      <c r="AX447" s="46"/>
      <c r="AY447" s="97">
        <f t="shared" si="88"/>
        <v>0</v>
      </c>
      <c r="BC447" s="56" t="str">
        <f t="shared" si="89"/>
        <v/>
      </c>
      <c r="BD447" s="45">
        <f>IF(Q447&gt;'Costes máximos'!$D$22,'Costes máximos'!$D$22,Q447)</f>
        <v>0</v>
      </c>
      <c r="BE447" s="45">
        <f>IF(R447&gt;'Costes máximos'!$D$22,'Costes máximos'!$D$22,R447)</f>
        <v>0</v>
      </c>
      <c r="BF447" s="45">
        <f>IF(S447&gt;'Costes máximos'!$D$22,'Costes máximos'!$D$22,S447)</f>
        <v>0</v>
      </c>
      <c r="BG447" s="45">
        <f>IF(T447&gt;'Costes máximos'!$D$22,'Costes máximos'!$D$22,T447)</f>
        <v>0</v>
      </c>
      <c r="BH447" s="45">
        <f>IF(U447&gt;'Costes máximos'!$D$22,'Costes máximos'!$D$22,U447)</f>
        <v>0</v>
      </c>
    </row>
    <row r="448" spans="2:60" hidden="1" outlineLevel="1" x14ac:dyDescent="0.25">
      <c r="B448" s="63"/>
      <c r="C448" s="64"/>
      <c r="D448" s="64"/>
      <c r="E448" s="64"/>
      <c r="F448" s="95">
        <f>IFERROR(INDEX('1. Paquetes y Tareas'!$F$16:$F$84,MATCH(BC448,'1. Paquetes y Tareas'!$E$16:$E$84,0)),0)</f>
        <v>0</v>
      </c>
      <c r="G448" s="50"/>
      <c r="H448" s="96">
        <f>IF($C$48="Investigación industrial",IFERROR(INDEX('3. Gasto Total '!$G$25:$G$43,MATCH(G448,'3. Gasto Total '!$B$25:$B$43,0)),""),IFERROR(INDEX('3. Gasto Total '!$H$25:$H$43,MATCH(G448,'3. Gasto Total '!$B$25:$B$43,0)),))</f>
        <v>0</v>
      </c>
      <c r="I448" s="40"/>
      <c r="J448" s="40"/>
      <c r="K448" s="40"/>
      <c r="L448" s="40"/>
      <c r="M448" s="40"/>
      <c r="N448" s="40"/>
      <c r="O448" s="40"/>
      <c r="P448" s="95">
        <f t="shared" si="90"/>
        <v>0</v>
      </c>
      <c r="Q448" s="43"/>
      <c r="R448" s="43"/>
      <c r="S448" s="43"/>
      <c r="T448" s="44"/>
      <c r="U448" s="44"/>
      <c r="V448" s="97">
        <f t="shared" si="91"/>
        <v>0</v>
      </c>
      <c r="W448" s="97">
        <f t="shared" si="79"/>
        <v>0</v>
      </c>
      <c r="X448" s="97">
        <f t="shared" si="80"/>
        <v>0</v>
      </c>
      <c r="Y448" s="113"/>
      <c r="Z448" s="44"/>
      <c r="AA448" s="53"/>
      <c r="AB448" s="53"/>
      <c r="AC448" s="97">
        <f t="shared" si="81"/>
        <v>0</v>
      </c>
      <c r="AD448" s="113"/>
      <c r="AE448" s="46"/>
      <c r="AF448" s="46"/>
      <c r="AG448" s="46"/>
      <c r="AH448" s="97">
        <f t="shared" si="82"/>
        <v>0</v>
      </c>
      <c r="AI448" s="113"/>
      <c r="AJ448" s="46"/>
      <c r="AK448" s="54"/>
      <c r="AL448" s="53"/>
      <c r="AM448" s="97">
        <f t="shared" si="83"/>
        <v>0</v>
      </c>
      <c r="AN448" s="113"/>
      <c r="AO448" s="46"/>
      <c r="AP448" s="54"/>
      <c r="AQ448" s="53"/>
      <c r="AR448" s="97">
        <f t="shared" si="84"/>
        <v>0</v>
      </c>
      <c r="AS448" s="97">
        <f t="shared" si="85"/>
        <v>0</v>
      </c>
      <c r="AT448" s="97">
        <f t="shared" si="86"/>
        <v>0</v>
      </c>
      <c r="AU448" s="97">
        <f t="shared" si="87"/>
        <v>0</v>
      </c>
      <c r="AV448" s="113"/>
      <c r="AW448" s="46"/>
      <c r="AX448" s="46"/>
      <c r="AY448" s="97">
        <f t="shared" si="88"/>
        <v>0</v>
      </c>
      <c r="BC448" s="56" t="str">
        <f t="shared" si="89"/>
        <v/>
      </c>
      <c r="BD448" s="45">
        <f>IF(Q448&gt;'Costes máximos'!$D$22,'Costes máximos'!$D$22,Q448)</f>
        <v>0</v>
      </c>
      <c r="BE448" s="45">
        <f>IF(R448&gt;'Costes máximos'!$D$22,'Costes máximos'!$D$22,R448)</f>
        <v>0</v>
      </c>
      <c r="BF448" s="45">
        <f>IF(S448&gt;'Costes máximos'!$D$22,'Costes máximos'!$D$22,S448)</f>
        <v>0</v>
      </c>
      <c r="BG448" s="45">
        <f>IF(T448&gt;'Costes máximos'!$D$22,'Costes máximos'!$D$22,T448)</f>
        <v>0</v>
      </c>
      <c r="BH448" s="45">
        <f>IF(U448&gt;'Costes máximos'!$D$22,'Costes máximos'!$D$22,U448)</f>
        <v>0</v>
      </c>
    </row>
    <row r="449" spans="2:60" hidden="1" outlineLevel="1" x14ac:dyDescent="0.25">
      <c r="B449" s="63"/>
      <c r="C449" s="64"/>
      <c r="D449" s="64"/>
      <c r="E449" s="64"/>
      <c r="F449" s="95">
        <f>IFERROR(INDEX('1. Paquetes y Tareas'!$F$16:$F$84,MATCH(BC449,'1. Paquetes y Tareas'!$E$16:$E$84,0)),0)</f>
        <v>0</v>
      </c>
      <c r="G449" s="50"/>
      <c r="H449" s="96">
        <f>IF($C$48="Investigación industrial",IFERROR(INDEX('3. Gasto Total '!$G$25:$G$43,MATCH(G449,'3. Gasto Total '!$B$25:$B$43,0)),""),IFERROR(INDEX('3. Gasto Total '!$H$25:$H$43,MATCH(G449,'3. Gasto Total '!$B$25:$B$43,0)),))</f>
        <v>0</v>
      </c>
      <c r="I449" s="40"/>
      <c r="J449" s="40"/>
      <c r="K449" s="40"/>
      <c r="L449" s="40"/>
      <c r="M449" s="40"/>
      <c r="N449" s="40"/>
      <c r="O449" s="40"/>
      <c r="P449" s="95">
        <f t="shared" si="90"/>
        <v>0</v>
      </c>
      <c r="Q449" s="43"/>
      <c r="R449" s="43"/>
      <c r="S449" s="43"/>
      <c r="T449" s="44"/>
      <c r="U449" s="44"/>
      <c r="V449" s="97">
        <f t="shared" si="91"/>
        <v>0</v>
      </c>
      <c r="W449" s="97">
        <f t="shared" si="79"/>
        <v>0</v>
      </c>
      <c r="X449" s="97">
        <f t="shared" si="80"/>
        <v>0</v>
      </c>
      <c r="Y449" s="113"/>
      <c r="Z449" s="44"/>
      <c r="AA449" s="53"/>
      <c r="AB449" s="53"/>
      <c r="AC449" s="97">
        <f t="shared" si="81"/>
        <v>0</v>
      </c>
      <c r="AD449" s="113"/>
      <c r="AE449" s="46"/>
      <c r="AF449" s="46"/>
      <c r="AG449" s="46"/>
      <c r="AH449" s="97">
        <f t="shared" si="82"/>
        <v>0</v>
      </c>
      <c r="AI449" s="113"/>
      <c r="AJ449" s="46"/>
      <c r="AK449" s="54"/>
      <c r="AL449" s="53"/>
      <c r="AM449" s="97">
        <f t="shared" si="83"/>
        <v>0</v>
      </c>
      <c r="AN449" s="113"/>
      <c r="AO449" s="46"/>
      <c r="AP449" s="54"/>
      <c r="AQ449" s="53"/>
      <c r="AR449" s="97">
        <f t="shared" si="84"/>
        <v>0</v>
      </c>
      <c r="AS449" s="97">
        <f t="shared" si="85"/>
        <v>0</v>
      </c>
      <c r="AT449" s="97">
        <f t="shared" si="86"/>
        <v>0</v>
      </c>
      <c r="AU449" s="97">
        <f t="shared" si="87"/>
        <v>0</v>
      </c>
      <c r="AV449" s="113"/>
      <c r="AW449" s="46"/>
      <c r="AX449" s="46"/>
      <c r="AY449" s="97">
        <f t="shared" si="88"/>
        <v>0</v>
      </c>
      <c r="BC449" s="56" t="str">
        <f t="shared" si="89"/>
        <v/>
      </c>
      <c r="BD449" s="45">
        <f>IF(Q449&gt;'Costes máximos'!$D$22,'Costes máximos'!$D$22,Q449)</f>
        <v>0</v>
      </c>
      <c r="BE449" s="45">
        <f>IF(R449&gt;'Costes máximos'!$D$22,'Costes máximos'!$D$22,R449)</f>
        <v>0</v>
      </c>
      <c r="BF449" s="45">
        <f>IF(S449&gt;'Costes máximos'!$D$22,'Costes máximos'!$D$22,S449)</f>
        <v>0</v>
      </c>
      <c r="BG449" s="45">
        <f>IF(T449&gt;'Costes máximos'!$D$22,'Costes máximos'!$D$22,T449)</f>
        <v>0</v>
      </c>
      <c r="BH449" s="45">
        <f>IF(U449&gt;'Costes máximos'!$D$22,'Costes máximos'!$D$22,U449)</f>
        <v>0</v>
      </c>
    </row>
    <row r="450" spans="2:60" hidden="1" outlineLevel="1" x14ac:dyDescent="0.25">
      <c r="B450" s="63"/>
      <c r="C450" s="64"/>
      <c r="D450" s="64"/>
      <c r="E450" s="64"/>
      <c r="F450" s="95">
        <f>IFERROR(INDEX('1. Paquetes y Tareas'!$F$16:$F$84,MATCH(BC450,'1. Paquetes y Tareas'!$E$16:$E$84,0)),0)</f>
        <v>0</v>
      </c>
      <c r="G450" s="50"/>
      <c r="H450" s="96">
        <f>IF($C$48="Investigación industrial",IFERROR(INDEX('3. Gasto Total '!$G$25:$G$43,MATCH(G450,'3. Gasto Total '!$B$25:$B$43,0)),""),IFERROR(INDEX('3. Gasto Total '!$H$25:$H$43,MATCH(G450,'3. Gasto Total '!$B$25:$B$43,0)),))</f>
        <v>0</v>
      </c>
      <c r="I450" s="40"/>
      <c r="J450" s="40"/>
      <c r="K450" s="40"/>
      <c r="L450" s="40"/>
      <c r="M450" s="40"/>
      <c r="N450" s="40"/>
      <c r="O450" s="40"/>
      <c r="P450" s="95">
        <f t="shared" si="90"/>
        <v>0</v>
      </c>
      <c r="Q450" s="43"/>
      <c r="R450" s="43"/>
      <c r="S450" s="43"/>
      <c r="T450" s="44"/>
      <c r="U450" s="44"/>
      <c r="V450" s="97">
        <f t="shared" si="91"/>
        <v>0</v>
      </c>
      <c r="W450" s="97">
        <f t="shared" si="79"/>
        <v>0</v>
      </c>
      <c r="X450" s="97">
        <f t="shared" si="80"/>
        <v>0</v>
      </c>
      <c r="Y450" s="113"/>
      <c r="Z450" s="44"/>
      <c r="AA450" s="53"/>
      <c r="AB450" s="53"/>
      <c r="AC450" s="97">
        <f t="shared" si="81"/>
        <v>0</v>
      </c>
      <c r="AD450" s="113"/>
      <c r="AE450" s="46"/>
      <c r="AF450" s="46"/>
      <c r="AG450" s="46"/>
      <c r="AH450" s="97">
        <f t="shared" si="82"/>
        <v>0</v>
      </c>
      <c r="AI450" s="113"/>
      <c r="AJ450" s="46"/>
      <c r="AK450" s="54"/>
      <c r="AL450" s="53"/>
      <c r="AM450" s="97">
        <f t="shared" si="83"/>
        <v>0</v>
      </c>
      <c r="AN450" s="113"/>
      <c r="AO450" s="46"/>
      <c r="AP450" s="54"/>
      <c r="AQ450" s="53"/>
      <c r="AR450" s="97">
        <f t="shared" si="84"/>
        <v>0</v>
      </c>
      <c r="AS450" s="97">
        <f t="shared" si="85"/>
        <v>0</v>
      </c>
      <c r="AT450" s="97">
        <f t="shared" si="86"/>
        <v>0</v>
      </c>
      <c r="AU450" s="97">
        <f t="shared" si="87"/>
        <v>0</v>
      </c>
      <c r="AV450" s="113"/>
      <c r="AW450" s="46"/>
      <c r="AX450" s="46"/>
      <c r="AY450" s="97">
        <f t="shared" si="88"/>
        <v>0</v>
      </c>
      <c r="BC450" s="56" t="str">
        <f t="shared" si="89"/>
        <v/>
      </c>
      <c r="BD450" s="45">
        <f>IF(Q450&gt;'Costes máximos'!$D$22,'Costes máximos'!$D$22,Q450)</f>
        <v>0</v>
      </c>
      <c r="BE450" s="45">
        <f>IF(R450&gt;'Costes máximos'!$D$22,'Costes máximos'!$D$22,R450)</f>
        <v>0</v>
      </c>
      <c r="BF450" s="45">
        <f>IF(S450&gt;'Costes máximos'!$D$22,'Costes máximos'!$D$22,S450)</f>
        <v>0</v>
      </c>
      <c r="BG450" s="45">
        <f>IF(T450&gt;'Costes máximos'!$D$22,'Costes máximos'!$D$22,T450)</f>
        <v>0</v>
      </c>
      <c r="BH450" s="45">
        <f>IF(U450&gt;'Costes máximos'!$D$22,'Costes máximos'!$D$22,U450)</f>
        <v>0</v>
      </c>
    </row>
    <row r="451" spans="2:60" hidden="1" outlineLevel="1" x14ac:dyDescent="0.25">
      <c r="B451" s="63"/>
      <c r="C451" s="64"/>
      <c r="D451" s="64"/>
      <c r="E451" s="64"/>
      <c r="F451" s="95">
        <f>IFERROR(INDEX('1. Paquetes y Tareas'!$F$16:$F$84,MATCH(BC451,'1. Paquetes y Tareas'!$E$16:$E$84,0)),0)</f>
        <v>0</v>
      </c>
      <c r="G451" s="50"/>
      <c r="H451" s="96">
        <f>IF($C$48="Investigación industrial",IFERROR(INDEX('3. Gasto Total '!$G$25:$G$43,MATCH(G451,'3. Gasto Total '!$B$25:$B$43,0)),""),IFERROR(INDEX('3. Gasto Total '!$H$25:$H$43,MATCH(G451,'3. Gasto Total '!$B$25:$B$43,0)),))</f>
        <v>0</v>
      </c>
      <c r="I451" s="40"/>
      <c r="J451" s="40"/>
      <c r="K451" s="40"/>
      <c r="L451" s="40"/>
      <c r="M451" s="40"/>
      <c r="N451" s="40"/>
      <c r="O451" s="40"/>
      <c r="P451" s="95">
        <f t="shared" si="90"/>
        <v>0</v>
      </c>
      <c r="Q451" s="43"/>
      <c r="R451" s="43"/>
      <c r="S451" s="43"/>
      <c r="T451" s="44"/>
      <c r="U451" s="44"/>
      <c r="V451" s="97">
        <f t="shared" si="91"/>
        <v>0</v>
      </c>
      <c r="W451" s="97">
        <f t="shared" si="79"/>
        <v>0</v>
      </c>
      <c r="X451" s="97">
        <f t="shared" si="80"/>
        <v>0</v>
      </c>
      <c r="Y451" s="113"/>
      <c r="Z451" s="44"/>
      <c r="AA451" s="53"/>
      <c r="AB451" s="53"/>
      <c r="AC451" s="97">
        <f t="shared" si="81"/>
        <v>0</v>
      </c>
      <c r="AD451" s="113"/>
      <c r="AE451" s="46"/>
      <c r="AF451" s="46"/>
      <c r="AG451" s="46"/>
      <c r="AH451" s="97">
        <f t="shared" si="82"/>
        <v>0</v>
      </c>
      <c r="AI451" s="113"/>
      <c r="AJ451" s="46"/>
      <c r="AK451" s="54"/>
      <c r="AL451" s="53"/>
      <c r="AM451" s="97">
        <f t="shared" si="83"/>
        <v>0</v>
      </c>
      <c r="AN451" s="113"/>
      <c r="AO451" s="46"/>
      <c r="AP451" s="54"/>
      <c r="AQ451" s="53"/>
      <c r="AR451" s="97">
        <f t="shared" si="84"/>
        <v>0</v>
      </c>
      <c r="AS451" s="97">
        <f t="shared" si="85"/>
        <v>0</v>
      </c>
      <c r="AT451" s="97">
        <f t="shared" si="86"/>
        <v>0</v>
      </c>
      <c r="AU451" s="97">
        <f t="shared" si="87"/>
        <v>0</v>
      </c>
      <c r="AV451" s="113"/>
      <c r="AW451" s="46"/>
      <c r="AX451" s="46"/>
      <c r="AY451" s="97">
        <f t="shared" si="88"/>
        <v>0</v>
      </c>
      <c r="BC451" s="56" t="str">
        <f t="shared" si="89"/>
        <v/>
      </c>
      <c r="BD451" s="45">
        <f>IF(Q451&gt;'Costes máximos'!$D$22,'Costes máximos'!$D$22,Q451)</f>
        <v>0</v>
      </c>
      <c r="BE451" s="45">
        <f>IF(R451&gt;'Costes máximos'!$D$22,'Costes máximos'!$D$22,R451)</f>
        <v>0</v>
      </c>
      <c r="BF451" s="45">
        <f>IF(S451&gt;'Costes máximos'!$D$22,'Costes máximos'!$D$22,S451)</f>
        <v>0</v>
      </c>
      <c r="BG451" s="45">
        <f>IF(T451&gt;'Costes máximos'!$D$22,'Costes máximos'!$D$22,T451)</f>
        <v>0</v>
      </c>
      <c r="BH451" s="45">
        <f>IF(U451&gt;'Costes máximos'!$D$22,'Costes máximos'!$D$22,U451)</f>
        <v>0</v>
      </c>
    </row>
    <row r="452" spans="2:60" hidden="1" outlineLevel="1" x14ac:dyDescent="0.25">
      <c r="B452" s="63"/>
      <c r="C452" s="64"/>
      <c r="D452" s="64"/>
      <c r="E452" s="64"/>
      <c r="F452" s="95">
        <f>IFERROR(INDEX('1. Paquetes y Tareas'!$F$16:$F$84,MATCH(BC452,'1. Paquetes y Tareas'!$E$16:$E$84,0)),0)</f>
        <v>0</v>
      </c>
      <c r="G452" s="50"/>
      <c r="H452" s="96">
        <f>IF($C$48="Investigación industrial",IFERROR(INDEX('3. Gasto Total '!$G$25:$G$43,MATCH(G452,'3. Gasto Total '!$B$25:$B$43,0)),""),IFERROR(INDEX('3. Gasto Total '!$H$25:$H$43,MATCH(G452,'3. Gasto Total '!$B$25:$B$43,0)),))</f>
        <v>0</v>
      </c>
      <c r="I452" s="40"/>
      <c r="J452" s="40"/>
      <c r="K452" s="40"/>
      <c r="L452" s="40"/>
      <c r="M452" s="40"/>
      <c r="N452" s="40"/>
      <c r="O452" s="40"/>
      <c r="P452" s="95">
        <f t="shared" si="90"/>
        <v>0</v>
      </c>
      <c r="Q452" s="43"/>
      <c r="R452" s="43"/>
      <c r="S452" s="43"/>
      <c r="T452" s="44"/>
      <c r="U452" s="44"/>
      <c r="V452" s="97">
        <f t="shared" si="91"/>
        <v>0</v>
      </c>
      <c r="W452" s="97">
        <f t="shared" si="79"/>
        <v>0</v>
      </c>
      <c r="X452" s="97">
        <f t="shared" si="80"/>
        <v>0</v>
      </c>
      <c r="Y452" s="113"/>
      <c r="Z452" s="44"/>
      <c r="AA452" s="53"/>
      <c r="AB452" s="53"/>
      <c r="AC452" s="97">
        <f t="shared" si="81"/>
        <v>0</v>
      </c>
      <c r="AD452" s="113"/>
      <c r="AE452" s="46"/>
      <c r="AF452" s="46"/>
      <c r="AG452" s="46"/>
      <c r="AH452" s="97">
        <f t="shared" si="82"/>
        <v>0</v>
      </c>
      <c r="AI452" s="113"/>
      <c r="AJ452" s="46"/>
      <c r="AK452" s="54"/>
      <c r="AL452" s="53"/>
      <c r="AM452" s="97">
        <f t="shared" si="83"/>
        <v>0</v>
      </c>
      <c r="AN452" s="113"/>
      <c r="AO452" s="46"/>
      <c r="AP452" s="54"/>
      <c r="AQ452" s="53"/>
      <c r="AR452" s="97">
        <f t="shared" si="84"/>
        <v>0</v>
      </c>
      <c r="AS452" s="97">
        <f t="shared" si="85"/>
        <v>0</v>
      </c>
      <c r="AT452" s="97">
        <f t="shared" si="86"/>
        <v>0</v>
      </c>
      <c r="AU452" s="97">
        <f t="shared" si="87"/>
        <v>0</v>
      </c>
      <c r="AV452" s="113"/>
      <c r="AW452" s="46"/>
      <c r="AX452" s="46"/>
      <c r="AY452" s="97">
        <f t="shared" si="88"/>
        <v>0</v>
      </c>
      <c r="BC452" s="56" t="str">
        <f t="shared" si="89"/>
        <v/>
      </c>
      <c r="BD452" s="45">
        <f>IF(Q452&gt;'Costes máximos'!$D$22,'Costes máximos'!$D$22,Q452)</f>
        <v>0</v>
      </c>
      <c r="BE452" s="45">
        <f>IF(R452&gt;'Costes máximos'!$D$22,'Costes máximos'!$D$22,R452)</f>
        <v>0</v>
      </c>
      <c r="BF452" s="45">
        <f>IF(S452&gt;'Costes máximos'!$D$22,'Costes máximos'!$D$22,S452)</f>
        <v>0</v>
      </c>
      <c r="BG452" s="45">
        <f>IF(T452&gt;'Costes máximos'!$D$22,'Costes máximos'!$D$22,T452)</f>
        <v>0</v>
      </c>
      <c r="BH452" s="45">
        <f>IF(U452&gt;'Costes máximos'!$D$22,'Costes máximos'!$D$22,U452)</f>
        <v>0</v>
      </c>
    </row>
    <row r="453" spans="2:60" hidden="1" outlineLevel="1" x14ac:dyDescent="0.25">
      <c r="B453" s="63"/>
      <c r="C453" s="64"/>
      <c r="D453" s="64"/>
      <c r="E453" s="64"/>
      <c r="F453" s="95">
        <f>IFERROR(INDEX('1. Paquetes y Tareas'!$F$16:$F$84,MATCH(BC453,'1. Paquetes y Tareas'!$E$16:$E$84,0)),0)</f>
        <v>0</v>
      </c>
      <c r="G453" s="50"/>
      <c r="H453" s="96">
        <f>IF($C$48="Investigación industrial",IFERROR(INDEX('3. Gasto Total '!$G$25:$G$43,MATCH(G453,'3. Gasto Total '!$B$25:$B$43,0)),""),IFERROR(INDEX('3. Gasto Total '!$H$25:$H$43,MATCH(G453,'3. Gasto Total '!$B$25:$B$43,0)),))</f>
        <v>0</v>
      </c>
      <c r="I453" s="40"/>
      <c r="J453" s="40"/>
      <c r="K453" s="40"/>
      <c r="L453" s="40"/>
      <c r="M453" s="40"/>
      <c r="N453" s="40"/>
      <c r="O453" s="40"/>
      <c r="P453" s="95">
        <f t="shared" si="90"/>
        <v>0</v>
      </c>
      <c r="Q453" s="43"/>
      <c r="R453" s="43"/>
      <c r="S453" s="43"/>
      <c r="T453" s="44"/>
      <c r="U453" s="44"/>
      <c r="V453" s="97">
        <f t="shared" si="91"/>
        <v>0</v>
      </c>
      <c r="W453" s="97">
        <f t="shared" si="79"/>
        <v>0</v>
      </c>
      <c r="X453" s="97">
        <f t="shared" si="80"/>
        <v>0</v>
      </c>
      <c r="Y453" s="113"/>
      <c r="Z453" s="44"/>
      <c r="AA453" s="53"/>
      <c r="AB453" s="53"/>
      <c r="AC453" s="97">
        <f t="shared" si="81"/>
        <v>0</v>
      </c>
      <c r="AD453" s="113"/>
      <c r="AE453" s="46"/>
      <c r="AF453" s="46"/>
      <c r="AG453" s="46"/>
      <c r="AH453" s="97">
        <f t="shared" si="82"/>
        <v>0</v>
      </c>
      <c r="AI453" s="113"/>
      <c r="AJ453" s="46"/>
      <c r="AK453" s="54"/>
      <c r="AL453" s="53"/>
      <c r="AM453" s="97">
        <f t="shared" si="83"/>
        <v>0</v>
      </c>
      <c r="AN453" s="113"/>
      <c r="AO453" s="46"/>
      <c r="AP453" s="54"/>
      <c r="AQ453" s="53"/>
      <c r="AR453" s="97">
        <f t="shared" si="84"/>
        <v>0</v>
      </c>
      <c r="AS453" s="97">
        <f t="shared" si="85"/>
        <v>0</v>
      </c>
      <c r="AT453" s="97">
        <f t="shared" si="86"/>
        <v>0</v>
      </c>
      <c r="AU453" s="97">
        <f t="shared" si="87"/>
        <v>0</v>
      </c>
      <c r="AV453" s="113"/>
      <c r="AW453" s="46"/>
      <c r="AX453" s="46"/>
      <c r="AY453" s="97">
        <f t="shared" si="88"/>
        <v>0</v>
      </c>
      <c r="BC453" s="56" t="str">
        <f t="shared" si="89"/>
        <v/>
      </c>
      <c r="BD453" s="45">
        <f>IF(Q453&gt;'Costes máximos'!$D$22,'Costes máximos'!$D$22,Q453)</f>
        <v>0</v>
      </c>
      <c r="BE453" s="45">
        <f>IF(R453&gt;'Costes máximos'!$D$22,'Costes máximos'!$D$22,R453)</f>
        <v>0</v>
      </c>
      <c r="BF453" s="45">
        <f>IF(S453&gt;'Costes máximos'!$D$22,'Costes máximos'!$D$22,S453)</f>
        <v>0</v>
      </c>
      <c r="BG453" s="45">
        <f>IF(T453&gt;'Costes máximos'!$D$22,'Costes máximos'!$D$22,T453)</f>
        <v>0</v>
      </c>
      <c r="BH453" s="45">
        <f>IF(U453&gt;'Costes máximos'!$D$22,'Costes máximos'!$D$22,U453)</f>
        <v>0</v>
      </c>
    </row>
    <row r="454" spans="2:60" hidden="1" outlineLevel="1" x14ac:dyDescent="0.25">
      <c r="B454" s="63"/>
      <c r="C454" s="64"/>
      <c r="D454" s="64"/>
      <c r="E454" s="64"/>
      <c r="F454" s="95">
        <f>IFERROR(INDEX('1. Paquetes y Tareas'!$F$16:$F$84,MATCH(BC454,'1. Paquetes y Tareas'!$E$16:$E$84,0)),0)</f>
        <v>0</v>
      </c>
      <c r="G454" s="50"/>
      <c r="H454" s="96">
        <f>IF($C$48="Investigación industrial",IFERROR(INDEX('3. Gasto Total '!$G$25:$G$43,MATCH(G454,'3. Gasto Total '!$B$25:$B$43,0)),""),IFERROR(INDEX('3. Gasto Total '!$H$25:$H$43,MATCH(G454,'3. Gasto Total '!$B$25:$B$43,0)),))</f>
        <v>0</v>
      </c>
      <c r="I454" s="40"/>
      <c r="J454" s="40"/>
      <c r="K454" s="40"/>
      <c r="L454" s="40"/>
      <c r="M454" s="40"/>
      <c r="N454" s="40"/>
      <c r="O454" s="40"/>
      <c r="P454" s="95">
        <f t="shared" si="90"/>
        <v>0</v>
      </c>
      <c r="Q454" s="43"/>
      <c r="R454" s="43"/>
      <c r="S454" s="43"/>
      <c r="T454" s="44"/>
      <c r="U454" s="44"/>
      <c r="V454" s="97">
        <f t="shared" si="91"/>
        <v>0</v>
      </c>
      <c r="W454" s="97">
        <f t="shared" si="79"/>
        <v>0</v>
      </c>
      <c r="X454" s="97">
        <f t="shared" si="80"/>
        <v>0</v>
      </c>
      <c r="Y454" s="113"/>
      <c r="Z454" s="44"/>
      <c r="AA454" s="53"/>
      <c r="AB454" s="53"/>
      <c r="AC454" s="97">
        <f t="shared" si="81"/>
        <v>0</v>
      </c>
      <c r="AD454" s="113"/>
      <c r="AE454" s="46"/>
      <c r="AF454" s="46"/>
      <c r="AG454" s="46"/>
      <c r="AH454" s="97">
        <f t="shared" si="82"/>
        <v>0</v>
      </c>
      <c r="AI454" s="113"/>
      <c r="AJ454" s="46"/>
      <c r="AK454" s="54"/>
      <c r="AL454" s="53"/>
      <c r="AM454" s="97">
        <f t="shared" si="83"/>
        <v>0</v>
      </c>
      <c r="AN454" s="113"/>
      <c r="AO454" s="46"/>
      <c r="AP454" s="54"/>
      <c r="AQ454" s="53"/>
      <c r="AR454" s="97">
        <f t="shared" si="84"/>
        <v>0</v>
      </c>
      <c r="AS454" s="97">
        <f t="shared" si="85"/>
        <v>0</v>
      </c>
      <c r="AT454" s="97">
        <f t="shared" si="86"/>
        <v>0</v>
      </c>
      <c r="AU454" s="97">
        <f t="shared" si="87"/>
        <v>0</v>
      </c>
      <c r="AV454" s="113"/>
      <c r="AW454" s="46"/>
      <c r="AX454" s="46"/>
      <c r="AY454" s="97">
        <f t="shared" si="88"/>
        <v>0</v>
      </c>
      <c r="BC454" s="56" t="str">
        <f t="shared" si="89"/>
        <v/>
      </c>
      <c r="BD454" s="45">
        <f>IF(Q454&gt;'Costes máximos'!$D$22,'Costes máximos'!$D$22,Q454)</f>
        <v>0</v>
      </c>
      <c r="BE454" s="45">
        <f>IF(R454&gt;'Costes máximos'!$D$22,'Costes máximos'!$D$22,R454)</f>
        <v>0</v>
      </c>
      <c r="BF454" s="45">
        <f>IF(S454&gt;'Costes máximos'!$D$22,'Costes máximos'!$D$22,S454)</f>
        <v>0</v>
      </c>
      <c r="BG454" s="45">
        <f>IF(T454&gt;'Costes máximos'!$D$22,'Costes máximos'!$D$22,T454)</f>
        <v>0</v>
      </c>
      <c r="BH454" s="45">
        <f>IF(U454&gt;'Costes máximos'!$D$22,'Costes máximos'!$D$22,U454)</f>
        <v>0</v>
      </c>
    </row>
    <row r="455" spans="2:60" hidden="1" outlineLevel="1" x14ac:dyDescent="0.25">
      <c r="B455" s="63"/>
      <c r="C455" s="64"/>
      <c r="D455" s="64"/>
      <c r="E455" s="64"/>
      <c r="F455" s="95">
        <f>IFERROR(INDEX('1. Paquetes y Tareas'!$F$16:$F$84,MATCH(BC455,'1. Paquetes y Tareas'!$E$16:$E$84,0)),0)</f>
        <v>0</v>
      </c>
      <c r="G455" s="50"/>
      <c r="H455" s="96">
        <f>IF($C$48="Investigación industrial",IFERROR(INDEX('3. Gasto Total '!$G$25:$G$43,MATCH(G455,'3. Gasto Total '!$B$25:$B$43,0)),""),IFERROR(INDEX('3. Gasto Total '!$H$25:$H$43,MATCH(G455,'3. Gasto Total '!$B$25:$B$43,0)),))</f>
        <v>0</v>
      </c>
      <c r="I455" s="40"/>
      <c r="J455" s="40"/>
      <c r="K455" s="40"/>
      <c r="L455" s="40"/>
      <c r="M455" s="40"/>
      <c r="N455" s="40"/>
      <c r="O455" s="40"/>
      <c r="P455" s="95">
        <f t="shared" si="90"/>
        <v>0</v>
      </c>
      <c r="Q455" s="43"/>
      <c r="R455" s="43"/>
      <c r="S455" s="43"/>
      <c r="T455" s="44"/>
      <c r="U455" s="44"/>
      <c r="V455" s="97">
        <f t="shared" si="91"/>
        <v>0</v>
      </c>
      <c r="W455" s="97">
        <f t="shared" si="79"/>
        <v>0</v>
      </c>
      <c r="X455" s="97">
        <f t="shared" si="80"/>
        <v>0</v>
      </c>
      <c r="Y455" s="113"/>
      <c r="Z455" s="44"/>
      <c r="AA455" s="53"/>
      <c r="AB455" s="53"/>
      <c r="AC455" s="97">
        <f t="shared" si="81"/>
        <v>0</v>
      </c>
      <c r="AD455" s="113"/>
      <c r="AE455" s="46"/>
      <c r="AF455" s="46"/>
      <c r="AG455" s="46"/>
      <c r="AH455" s="97">
        <f t="shared" si="82"/>
        <v>0</v>
      </c>
      <c r="AI455" s="113"/>
      <c r="AJ455" s="46"/>
      <c r="AK455" s="54"/>
      <c r="AL455" s="53"/>
      <c r="AM455" s="97">
        <f t="shared" si="83"/>
        <v>0</v>
      </c>
      <c r="AN455" s="113"/>
      <c r="AO455" s="46"/>
      <c r="AP455" s="54"/>
      <c r="AQ455" s="53"/>
      <c r="AR455" s="97">
        <f t="shared" si="84"/>
        <v>0</v>
      </c>
      <c r="AS455" s="97">
        <f t="shared" si="85"/>
        <v>0</v>
      </c>
      <c r="AT455" s="97">
        <f t="shared" si="86"/>
        <v>0</v>
      </c>
      <c r="AU455" s="97">
        <f t="shared" si="87"/>
        <v>0</v>
      </c>
      <c r="AV455" s="113"/>
      <c r="AW455" s="46"/>
      <c r="AX455" s="46"/>
      <c r="AY455" s="97">
        <f t="shared" si="88"/>
        <v>0</v>
      </c>
      <c r="BC455" s="56" t="str">
        <f t="shared" si="89"/>
        <v/>
      </c>
      <c r="BD455" s="45">
        <f>IF(Q455&gt;'Costes máximos'!$D$22,'Costes máximos'!$D$22,Q455)</f>
        <v>0</v>
      </c>
      <c r="BE455" s="45">
        <f>IF(R455&gt;'Costes máximos'!$D$22,'Costes máximos'!$D$22,R455)</f>
        <v>0</v>
      </c>
      <c r="BF455" s="45">
        <f>IF(S455&gt;'Costes máximos'!$D$22,'Costes máximos'!$D$22,S455)</f>
        <v>0</v>
      </c>
      <c r="BG455" s="45">
        <f>IF(T455&gt;'Costes máximos'!$D$22,'Costes máximos'!$D$22,T455)</f>
        <v>0</v>
      </c>
      <c r="BH455" s="45">
        <f>IF(U455&gt;'Costes máximos'!$D$22,'Costes máximos'!$D$22,U455)</f>
        <v>0</v>
      </c>
    </row>
    <row r="456" spans="2:60" hidden="1" outlineLevel="1" x14ac:dyDescent="0.25">
      <c r="B456" s="63"/>
      <c r="C456" s="64"/>
      <c r="D456" s="64"/>
      <c r="E456" s="64"/>
      <c r="F456" s="95">
        <f>IFERROR(INDEX('1. Paquetes y Tareas'!$F$16:$F$84,MATCH(BC456,'1. Paquetes y Tareas'!$E$16:$E$84,0)),0)</f>
        <v>0</v>
      </c>
      <c r="G456" s="50"/>
      <c r="H456" s="96">
        <f>IF($C$48="Investigación industrial",IFERROR(INDEX('3. Gasto Total '!$G$25:$G$43,MATCH(G456,'3. Gasto Total '!$B$25:$B$43,0)),""),IFERROR(INDEX('3. Gasto Total '!$H$25:$H$43,MATCH(G456,'3. Gasto Total '!$B$25:$B$43,0)),))</f>
        <v>0</v>
      </c>
      <c r="I456" s="40"/>
      <c r="J456" s="40"/>
      <c r="K456" s="40"/>
      <c r="L456" s="40"/>
      <c r="M456" s="40"/>
      <c r="N456" s="40"/>
      <c r="O456" s="40"/>
      <c r="P456" s="95">
        <f t="shared" si="90"/>
        <v>0</v>
      </c>
      <c r="Q456" s="43"/>
      <c r="R456" s="43"/>
      <c r="S456" s="43"/>
      <c r="T456" s="44"/>
      <c r="U456" s="44"/>
      <c r="V456" s="97">
        <f t="shared" si="91"/>
        <v>0</v>
      </c>
      <c r="W456" s="97">
        <f t="shared" si="79"/>
        <v>0</v>
      </c>
      <c r="X456" s="97">
        <f t="shared" si="80"/>
        <v>0</v>
      </c>
      <c r="Y456" s="113"/>
      <c r="Z456" s="44"/>
      <c r="AA456" s="53"/>
      <c r="AB456" s="53"/>
      <c r="AC456" s="97">
        <f t="shared" si="81"/>
        <v>0</v>
      </c>
      <c r="AD456" s="113"/>
      <c r="AE456" s="46"/>
      <c r="AF456" s="46"/>
      <c r="AG456" s="46"/>
      <c r="AH456" s="97">
        <f t="shared" si="82"/>
        <v>0</v>
      </c>
      <c r="AI456" s="113"/>
      <c r="AJ456" s="46"/>
      <c r="AK456" s="54"/>
      <c r="AL456" s="53"/>
      <c r="AM456" s="97">
        <f t="shared" si="83"/>
        <v>0</v>
      </c>
      <c r="AN456" s="113"/>
      <c r="AO456" s="46"/>
      <c r="AP456" s="54"/>
      <c r="AQ456" s="53"/>
      <c r="AR456" s="97">
        <f t="shared" si="84"/>
        <v>0</v>
      </c>
      <c r="AS456" s="97">
        <f t="shared" si="85"/>
        <v>0</v>
      </c>
      <c r="AT456" s="97">
        <f t="shared" si="86"/>
        <v>0</v>
      </c>
      <c r="AU456" s="97">
        <f t="shared" si="87"/>
        <v>0</v>
      </c>
      <c r="AV456" s="113"/>
      <c r="AW456" s="46"/>
      <c r="AX456" s="46"/>
      <c r="AY456" s="97">
        <f t="shared" si="88"/>
        <v>0</v>
      </c>
      <c r="BC456" s="56" t="str">
        <f t="shared" si="89"/>
        <v/>
      </c>
      <c r="BD456" s="45">
        <f>IF(Q456&gt;'Costes máximos'!$D$22,'Costes máximos'!$D$22,Q456)</f>
        <v>0</v>
      </c>
      <c r="BE456" s="45">
        <f>IF(R456&gt;'Costes máximos'!$D$22,'Costes máximos'!$D$22,R456)</f>
        <v>0</v>
      </c>
      <c r="BF456" s="45">
        <f>IF(S456&gt;'Costes máximos'!$D$22,'Costes máximos'!$D$22,S456)</f>
        <v>0</v>
      </c>
      <c r="BG456" s="45">
        <f>IF(T456&gt;'Costes máximos'!$D$22,'Costes máximos'!$D$22,T456)</f>
        <v>0</v>
      </c>
      <c r="BH456" s="45">
        <f>IF(U456&gt;'Costes máximos'!$D$22,'Costes máximos'!$D$22,U456)</f>
        <v>0</v>
      </c>
    </row>
    <row r="457" spans="2:60" hidden="1" outlineLevel="1" x14ac:dyDescent="0.25">
      <c r="B457" s="63"/>
      <c r="C457" s="64"/>
      <c r="D457" s="64"/>
      <c r="E457" s="64"/>
      <c r="F457" s="95">
        <f>IFERROR(INDEX('1. Paquetes y Tareas'!$F$16:$F$84,MATCH(BC457,'1. Paquetes y Tareas'!$E$16:$E$84,0)),0)</f>
        <v>0</v>
      </c>
      <c r="G457" s="50"/>
      <c r="H457" s="96">
        <f>IF($C$48="Investigación industrial",IFERROR(INDEX('3. Gasto Total '!$G$25:$G$43,MATCH(G457,'3. Gasto Total '!$B$25:$B$43,0)),""),IFERROR(INDEX('3. Gasto Total '!$H$25:$H$43,MATCH(G457,'3. Gasto Total '!$B$25:$B$43,0)),))</f>
        <v>0</v>
      </c>
      <c r="I457" s="40"/>
      <c r="J457" s="40"/>
      <c r="K457" s="40"/>
      <c r="L457" s="40"/>
      <c r="M457" s="40"/>
      <c r="N457" s="40"/>
      <c r="O457" s="40"/>
      <c r="P457" s="95">
        <f t="shared" si="90"/>
        <v>0</v>
      </c>
      <c r="Q457" s="43"/>
      <c r="R457" s="43"/>
      <c r="S457" s="43"/>
      <c r="T457" s="44"/>
      <c r="U457" s="44"/>
      <c r="V457" s="97">
        <f t="shared" si="91"/>
        <v>0</v>
      </c>
      <c r="W457" s="97">
        <f t="shared" si="79"/>
        <v>0</v>
      </c>
      <c r="X457" s="97">
        <f t="shared" si="80"/>
        <v>0</v>
      </c>
      <c r="Y457" s="113"/>
      <c r="Z457" s="44"/>
      <c r="AA457" s="53"/>
      <c r="AB457" s="53"/>
      <c r="AC457" s="97">
        <f t="shared" si="81"/>
        <v>0</v>
      </c>
      <c r="AD457" s="113"/>
      <c r="AE457" s="46"/>
      <c r="AF457" s="46"/>
      <c r="AG457" s="46"/>
      <c r="AH457" s="97">
        <f t="shared" si="82"/>
        <v>0</v>
      </c>
      <c r="AI457" s="113"/>
      <c r="AJ457" s="46"/>
      <c r="AK457" s="54"/>
      <c r="AL457" s="53"/>
      <c r="AM457" s="97">
        <f t="shared" si="83"/>
        <v>0</v>
      </c>
      <c r="AN457" s="113"/>
      <c r="AO457" s="46"/>
      <c r="AP457" s="54"/>
      <c r="AQ457" s="53"/>
      <c r="AR457" s="97">
        <f t="shared" si="84"/>
        <v>0</v>
      </c>
      <c r="AS457" s="97">
        <f t="shared" si="85"/>
        <v>0</v>
      </c>
      <c r="AT457" s="97">
        <f t="shared" si="86"/>
        <v>0</v>
      </c>
      <c r="AU457" s="97">
        <f t="shared" si="87"/>
        <v>0</v>
      </c>
      <c r="AV457" s="113"/>
      <c r="AW457" s="46"/>
      <c r="AX457" s="46"/>
      <c r="AY457" s="97">
        <f t="shared" si="88"/>
        <v>0</v>
      </c>
      <c r="BC457" s="56" t="str">
        <f t="shared" si="89"/>
        <v/>
      </c>
      <c r="BD457" s="45">
        <f>IF(Q457&gt;'Costes máximos'!$D$22,'Costes máximos'!$D$22,Q457)</f>
        <v>0</v>
      </c>
      <c r="BE457" s="45">
        <f>IF(R457&gt;'Costes máximos'!$D$22,'Costes máximos'!$D$22,R457)</f>
        <v>0</v>
      </c>
      <c r="BF457" s="45">
        <f>IF(S457&gt;'Costes máximos'!$D$22,'Costes máximos'!$D$22,S457)</f>
        <v>0</v>
      </c>
      <c r="BG457" s="45">
        <f>IF(T457&gt;'Costes máximos'!$D$22,'Costes máximos'!$D$22,T457)</f>
        <v>0</v>
      </c>
      <c r="BH457" s="45">
        <f>IF(U457&gt;'Costes máximos'!$D$22,'Costes máximos'!$D$22,U457)</f>
        <v>0</v>
      </c>
    </row>
    <row r="458" spans="2:60" hidden="1" outlineLevel="1" x14ac:dyDescent="0.25">
      <c r="B458" s="63"/>
      <c r="C458" s="64"/>
      <c r="D458" s="64"/>
      <c r="E458" s="64"/>
      <c r="F458" s="95">
        <f>IFERROR(INDEX('1. Paquetes y Tareas'!$F$16:$F$84,MATCH(BC458,'1. Paquetes y Tareas'!$E$16:$E$84,0)),0)</f>
        <v>0</v>
      </c>
      <c r="G458" s="50"/>
      <c r="H458" s="96">
        <f>IF($C$48="Investigación industrial",IFERROR(INDEX('3. Gasto Total '!$G$25:$G$43,MATCH(G458,'3. Gasto Total '!$B$25:$B$43,0)),""),IFERROR(INDEX('3. Gasto Total '!$H$25:$H$43,MATCH(G458,'3. Gasto Total '!$B$25:$B$43,0)),))</f>
        <v>0</v>
      </c>
      <c r="I458" s="40"/>
      <c r="J458" s="40"/>
      <c r="K458" s="40"/>
      <c r="L458" s="40"/>
      <c r="M458" s="40"/>
      <c r="N458" s="40"/>
      <c r="O458" s="40"/>
      <c r="P458" s="95">
        <f t="shared" si="90"/>
        <v>0</v>
      </c>
      <c r="Q458" s="43"/>
      <c r="R458" s="43"/>
      <c r="S458" s="43"/>
      <c r="T458" s="44"/>
      <c r="U458" s="44"/>
      <c r="V458" s="97">
        <f t="shared" si="91"/>
        <v>0</v>
      </c>
      <c r="W458" s="97">
        <f t="shared" si="79"/>
        <v>0</v>
      </c>
      <c r="X458" s="97">
        <f t="shared" si="80"/>
        <v>0</v>
      </c>
      <c r="Y458" s="113"/>
      <c r="Z458" s="44"/>
      <c r="AA458" s="53"/>
      <c r="AB458" s="53"/>
      <c r="AC458" s="97">
        <f t="shared" si="81"/>
        <v>0</v>
      </c>
      <c r="AD458" s="113"/>
      <c r="AE458" s="46"/>
      <c r="AF458" s="46"/>
      <c r="AG458" s="46"/>
      <c r="AH458" s="97">
        <f t="shared" si="82"/>
        <v>0</v>
      </c>
      <c r="AI458" s="113"/>
      <c r="AJ458" s="46"/>
      <c r="AK458" s="54"/>
      <c r="AL458" s="53"/>
      <c r="AM458" s="97">
        <f t="shared" si="83"/>
        <v>0</v>
      </c>
      <c r="AN458" s="113"/>
      <c r="AO458" s="46"/>
      <c r="AP458" s="54"/>
      <c r="AQ458" s="53"/>
      <c r="AR458" s="97">
        <f t="shared" si="84"/>
        <v>0</v>
      </c>
      <c r="AS458" s="97">
        <f t="shared" si="85"/>
        <v>0</v>
      </c>
      <c r="AT458" s="97">
        <f t="shared" si="86"/>
        <v>0</v>
      </c>
      <c r="AU458" s="97">
        <f t="shared" si="87"/>
        <v>0</v>
      </c>
      <c r="AV458" s="113"/>
      <c r="AW458" s="46"/>
      <c r="AX458" s="46"/>
      <c r="AY458" s="97">
        <f t="shared" si="88"/>
        <v>0</v>
      </c>
      <c r="BC458" s="56" t="str">
        <f t="shared" si="89"/>
        <v/>
      </c>
      <c r="BD458" s="45">
        <f>IF(Q458&gt;'Costes máximos'!$D$22,'Costes máximos'!$D$22,Q458)</f>
        <v>0</v>
      </c>
      <c r="BE458" s="45">
        <f>IF(R458&gt;'Costes máximos'!$D$22,'Costes máximos'!$D$22,R458)</f>
        <v>0</v>
      </c>
      <c r="BF458" s="45">
        <f>IF(S458&gt;'Costes máximos'!$D$22,'Costes máximos'!$D$22,S458)</f>
        <v>0</v>
      </c>
      <c r="BG458" s="45">
        <f>IF(T458&gt;'Costes máximos'!$D$22,'Costes máximos'!$D$22,T458)</f>
        <v>0</v>
      </c>
      <c r="BH458" s="45">
        <f>IF(U458&gt;'Costes máximos'!$D$22,'Costes máximos'!$D$22,U458)</f>
        <v>0</v>
      </c>
    </row>
    <row r="459" spans="2:60" hidden="1" outlineLevel="1" x14ac:dyDescent="0.25">
      <c r="B459" s="63"/>
      <c r="C459" s="64"/>
      <c r="D459" s="64"/>
      <c r="E459" s="64"/>
      <c r="F459" s="95">
        <f>IFERROR(INDEX('1. Paquetes y Tareas'!$F$16:$F$84,MATCH(BC459,'1. Paquetes y Tareas'!$E$16:$E$84,0)),0)</f>
        <v>0</v>
      </c>
      <c r="G459" s="50"/>
      <c r="H459" s="96">
        <f>IF($C$48="Investigación industrial",IFERROR(INDEX('3. Gasto Total '!$G$25:$G$43,MATCH(G459,'3. Gasto Total '!$B$25:$B$43,0)),""),IFERROR(INDEX('3. Gasto Total '!$H$25:$H$43,MATCH(G459,'3. Gasto Total '!$B$25:$B$43,0)),))</f>
        <v>0</v>
      </c>
      <c r="I459" s="40"/>
      <c r="J459" s="40"/>
      <c r="K459" s="40"/>
      <c r="L459" s="40"/>
      <c r="M459" s="40"/>
      <c r="N459" s="40"/>
      <c r="O459" s="40"/>
      <c r="P459" s="95">
        <f t="shared" si="90"/>
        <v>0</v>
      </c>
      <c r="Q459" s="43"/>
      <c r="R459" s="43"/>
      <c r="S459" s="43"/>
      <c r="T459" s="44"/>
      <c r="U459" s="44"/>
      <c r="V459" s="97">
        <f t="shared" si="91"/>
        <v>0</v>
      </c>
      <c r="W459" s="97">
        <f t="shared" si="79"/>
        <v>0</v>
      </c>
      <c r="X459" s="97">
        <f t="shared" si="80"/>
        <v>0</v>
      </c>
      <c r="Y459" s="113"/>
      <c r="Z459" s="44"/>
      <c r="AA459" s="53"/>
      <c r="AB459" s="53"/>
      <c r="AC459" s="97">
        <f t="shared" si="81"/>
        <v>0</v>
      </c>
      <c r="AD459" s="113"/>
      <c r="AE459" s="46"/>
      <c r="AF459" s="46"/>
      <c r="AG459" s="46"/>
      <c r="AH459" s="97">
        <f t="shared" si="82"/>
        <v>0</v>
      </c>
      <c r="AI459" s="113"/>
      <c r="AJ459" s="46"/>
      <c r="AK459" s="54"/>
      <c r="AL459" s="53"/>
      <c r="AM459" s="97">
        <f t="shared" si="83"/>
        <v>0</v>
      </c>
      <c r="AN459" s="113"/>
      <c r="AO459" s="46"/>
      <c r="AP459" s="54"/>
      <c r="AQ459" s="53"/>
      <c r="AR459" s="97">
        <f t="shared" si="84"/>
        <v>0</v>
      </c>
      <c r="AS459" s="97">
        <f t="shared" si="85"/>
        <v>0</v>
      </c>
      <c r="AT459" s="97">
        <f t="shared" si="86"/>
        <v>0</v>
      </c>
      <c r="AU459" s="97">
        <f t="shared" si="87"/>
        <v>0</v>
      </c>
      <c r="AV459" s="113"/>
      <c r="AW459" s="46"/>
      <c r="AX459" s="46"/>
      <c r="AY459" s="97">
        <f t="shared" si="88"/>
        <v>0</v>
      </c>
      <c r="BC459" s="56" t="str">
        <f t="shared" si="89"/>
        <v/>
      </c>
      <c r="BD459" s="45">
        <f>IF(Q459&gt;'Costes máximos'!$D$22,'Costes máximos'!$D$22,Q459)</f>
        <v>0</v>
      </c>
      <c r="BE459" s="45">
        <f>IF(R459&gt;'Costes máximos'!$D$22,'Costes máximos'!$D$22,R459)</f>
        <v>0</v>
      </c>
      <c r="BF459" s="45">
        <f>IF(S459&gt;'Costes máximos'!$D$22,'Costes máximos'!$D$22,S459)</f>
        <v>0</v>
      </c>
      <c r="BG459" s="45">
        <f>IF(T459&gt;'Costes máximos'!$D$22,'Costes máximos'!$D$22,T459)</f>
        <v>0</v>
      </c>
      <c r="BH459" s="45">
        <f>IF(U459&gt;'Costes máximos'!$D$22,'Costes máximos'!$D$22,U459)</f>
        <v>0</v>
      </c>
    </row>
    <row r="460" spans="2:60" hidden="1" outlineLevel="1" x14ac:dyDescent="0.25">
      <c r="B460" s="63"/>
      <c r="C460" s="64"/>
      <c r="D460" s="64"/>
      <c r="E460" s="64"/>
      <c r="F460" s="95">
        <f>IFERROR(INDEX('1. Paquetes y Tareas'!$F$16:$F$84,MATCH(BC460,'1. Paquetes y Tareas'!$E$16:$E$84,0)),0)</f>
        <v>0</v>
      </c>
      <c r="G460" s="50"/>
      <c r="H460" s="96">
        <f>IF($C$48="Investigación industrial",IFERROR(INDEX('3. Gasto Total '!$G$25:$G$43,MATCH(G460,'3. Gasto Total '!$B$25:$B$43,0)),""),IFERROR(INDEX('3. Gasto Total '!$H$25:$H$43,MATCH(G460,'3. Gasto Total '!$B$25:$B$43,0)),))</f>
        <v>0</v>
      </c>
      <c r="I460" s="40"/>
      <c r="J460" s="40"/>
      <c r="K460" s="40"/>
      <c r="L460" s="40"/>
      <c r="M460" s="40"/>
      <c r="N460" s="40"/>
      <c r="O460" s="40"/>
      <c r="P460" s="95">
        <f t="shared" si="90"/>
        <v>0</v>
      </c>
      <c r="Q460" s="43"/>
      <c r="R460" s="43"/>
      <c r="S460" s="43"/>
      <c r="T460" s="44"/>
      <c r="U460" s="44"/>
      <c r="V460" s="97">
        <f t="shared" si="91"/>
        <v>0</v>
      </c>
      <c r="W460" s="97">
        <f t="shared" si="79"/>
        <v>0</v>
      </c>
      <c r="X460" s="97">
        <f t="shared" si="80"/>
        <v>0</v>
      </c>
      <c r="Y460" s="113"/>
      <c r="Z460" s="44"/>
      <c r="AA460" s="53"/>
      <c r="AB460" s="53"/>
      <c r="AC460" s="97">
        <f t="shared" si="81"/>
        <v>0</v>
      </c>
      <c r="AD460" s="113"/>
      <c r="AE460" s="46"/>
      <c r="AF460" s="46"/>
      <c r="AG460" s="46"/>
      <c r="AH460" s="97">
        <f t="shared" si="82"/>
        <v>0</v>
      </c>
      <c r="AI460" s="113"/>
      <c r="AJ460" s="46"/>
      <c r="AK460" s="54"/>
      <c r="AL460" s="53"/>
      <c r="AM460" s="97">
        <f t="shared" si="83"/>
        <v>0</v>
      </c>
      <c r="AN460" s="113"/>
      <c r="AO460" s="46"/>
      <c r="AP460" s="54"/>
      <c r="AQ460" s="53"/>
      <c r="AR460" s="97">
        <f t="shared" si="84"/>
        <v>0</v>
      </c>
      <c r="AS460" s="97">
        <f t="shared" si="85"/>
        <v>0</v>
      </c>
      <c r="AT460" s="97">
        <f t="shared" si="86"/>
        <v>0</v>
      </c>
      <c r="AU460" s="97">
        <f t="shared" si="87"/>
        <v>0</v>
      </c>
      <c r="AV460" s="113"/>
      <c r="AW460" s="46"/>
      <c r="AX460" s="46"/>
      <c r="AY460" s="97">
        <f t="shared" si="88"/>
        <v>0</v>
      </c>
      <c r="BC460" s="56" t="str">
        <f t="shared" si="89"/>
        <v/>
      </c>
      <c r="BD460" s="45">
        <f>IF(Q460&gt;'Costes máximos'!$D$22,'Costes máximos'!$D$22,Q460)</f>
        <v>0</v>
      </c>
      <c r="BE460" s="45">
        <f>IF(R460&gt;'Costes máximos'!$D$22,'Costes máximos'!$D$22,R460)</f>
        <v>0</v>
      </c>
      <c r="BF460" s="45">
        <f>IF(S460&gt;'Costes máximos'!$D$22,'Costes máximos'!$D$22,S460)</f>
        <v>0</v>
      </c>
      <c r="BG460" s="45">
        <f>IF(T460&gt;'Costes máximos'!$D$22,'Costes máximos'!$D$22,T460)</f>
        <v>0</v>
      </c>
      <c r="BH460" s="45">
        <f>IF(U460&gt;'Costes máximos'!$D$22,'Costes máximos'!$D$22,U460)</f>
        <v>0</v>
      </c>
    </row>
    <row r="461" spans="2:60" hidden="1" outlineLevel="1" x14ac:dyDescent="0.25">
      <c r="B461" s="63"/>
      <c r="C461" s="64"/>
      <c r="D461" s="64"/>
      <c r="E461" s="64"/>
      <c r="F461" s="95">
        <f>IFERROR(INDEX('1. Paquetes y Tareas'!$F$16:$F$84,MATCH(BC461,'1. Paquetes y Tareas'!$E$16:$E$84,0)),0)</f>
        <v>0</v>
      </c>
      <c r="G461" s="50"/>
      <c r="H461" s="96">
        <f>IF($C$48="Investigación industrial",IFERROR(INDEX('3. Gasto Total '!$G$25:$G$43,MATCH(G461,'3. Gasto Total '!$B$25:$B$43,0)),""),IFERROR(INDEX('3. Gasto Total '!$H$25:$H$43,MATCH(G461,'3. Gasto Total '!$B$25:$B$43,0)),))</f>
        <v>0</v>
      </c>
      <c r="I461" s="40"/>
      <c r="J461" s="40"/>
      <c r="K461" s="40"/>
      <c r="L461" s="40"/>
      <c r="M461" s="40"/>
      <c r="N461" s="40"/>
      <c r="O461" s="40"/>
      <c r="P461" s="95">
        <f t="shared" si="90"/>
        <v>0</v>
      </c>
      <c r="Q461" s="43"/>
      <c r="R461" s="43"/>
      <c r="S461" s="43"/>
      <c r="T461" s="44"/>
      <c r="U461" s="44"/>
      <c r="V461" s="97">
        <f t="shared" si="91"/>
        <v>0</v>
      </c>
      <c r="W461" s="97">
        <f t="shared" si="79"/>
        <v>0</v>
      </c>
      <c r="X461" s="97">
        <f t="shared" si="80"/>
        <v>0</v>
      </c>
      <c r="Y461" s="113"/>
      <c r="Z461" s="44"/>
      <c r="AA461" s="53"/>
      <c r="AB461" s="53"/>
      <c r="AC461" s="97">
        <f t="shared" si="81"/>
        <v>0</v>
      </c>
      <c r="AD461" s="113"/>
      <c r="AE461" s="46"/>
      <c r="AF461" s="46"/>
      <c r="AG461" s="46"/>
      <c r="AH461" s="97">
        <f t="shared" si="82"/>
        <v>0</v>
      </c>
      <c r="AI461" s="113"/>
      <c r="AJ461" s="46"/>
      <c r="AK461" s="54"/>
      <c r="AL461" s="53"/>
      <c r="AM461" s="97">
        <f t="shared" si="83"/>
        <v>0</v>
      </c>
      <c r="AN461" s="113"/>
      <c r="AO461" s="46"/>
      <c r="AP461" s="54"/>
      <c r="AQ461" s="53"/>
      <c r="AR461" s="97">
        <f t="shared" si="84"/>
        <v>0</v>
      </c>
      <c r="AS461" s="97">
        <f t="shared" si="85"/>
        <v>0</v>
      </c>
      <c r="AT461" s="97">
        <f t="shared" si="86"/>
        <v>0</v>
      </c>
      <c r="AU461" s="97">
        <f t="shared" si="87"/>
        <v>0</v>
      </c>
      <c r="AV461" s="113"/>
      <c r="AW461" s="46"/>
      <c r="AX461" s="46"/>
      <c r="AY461" s="97">
        <f t="shared" si="88"/>
        <v>0</v>
      </c>
      <c r="BC461" s="56" t="str">
        <f t="shared" si="89"/>
        <v/>
      </c>
      <c r="BD461" s="45">
        <f>IF(Q461&gt;'Costes máximos'!$D$22,'Costes máximos'!$D$22,Q461)</f>
        <v>0</v>
      </c>
      <c r="BE461" s="45">
        <f>IF(R461&gt;'Costes máximos'!$D$22,'Costes máximos'!$D$22,R461)</f>
        <v>0</v>
      </c>
      <c r="BF461" s="45">
        <f>IF(S461&gt;'Costes máximos'!$D$22,'Costes máximos'!$D$22,S461)</f>
        <v>0</v>
      </c>
      <c r="BG461" s="45">
        <f>IF(T461&gt;'Costes máximos'!$D$22,'Costes máximos'!$D$22,T461)</f>
        <v>0</v>
      </c>
      <c r="BH461" s="45">
        <f>IF(U461&gt;'Costes máximos'!$D$22,'Costes máximos'!$D$22,U461)</f>
        <v>0</v>
      </c>
    </row>
    <row r="462" spans="2:60" hidden="1" outlineLevel="1" x14ac:dyDescent="0.25">
      <c r="B462" s="63"/>
      <c r="C462" s="64"/>
      <c r="D462" s="64"/>
      <c r="E462" s="64"/>
      <c r="F462" s="95">
        <f>IFERROR(INDEX('1. Paquetes y Tareas'!$F$16:$F$84,MATCH(BC462,'1. Paquetes y Tareas'!$E$16:$E$84,0)),0)</f>
        <v>0</v>
      </c>
      <c r="G462" s="50"/>
      <c r="H462" s="96">
        <f>IF($C$48="Investigación industrial",IFERROR(INDEX('3. Gasto Total '!$G$25:$G$43,MATCH(G462,'3. Gasto Total '!$B$25:$B$43,0)),""),IFERROR(INDEX('3. Gasto Total '!$H$25:$H$43,MATCH(G462,'3. Gasto Total '!$B$25:$B$43,0)),))</f>
        <v>0</v>
      </c>
      <c r="I462" s="40"/>
      <c r="J462" s="40"/>
      <c r="K462" s="40"/>
      <c r="L462" s="40"/>
      <c r="M462" s="40"/>
      <c r="N462" s="40"/>
      <c r="O462" s="40"/>
      <c r="P462" s="95">
        <f t="shared" si="90"/>
        <v>0</v>
      </c>
      <c r="Q462" s="43"/>
      <c r="R462" s="43"/>
      <c r="S462" s="43"/>
      <c r="T462" s="44"/>
      <c r="U462" s="44"/>
      <c r="V462" s="97">
        <f t="shared" si="91"/>
        <v>0</v>
      </c>
      <c r="W462" s="97">
        <f t="shared" si="79"/>
        <v>0</v>
      </c>
      <c r="X462" s="97">
        <f t="shared" si="80"/>
        <v>0</v>
      </c>
      <c r="Y462" s="113"/>
      <c r="Z462" s="44"/>
      <c r="AA462" s="53"/>
      <c r="AB462" s="53"/>
      <c r="AC462" s="97">
        <f t="shared" si="81"/>
        <v>0</v>
      </c>
      <c r="AD462" s="113"/>
      <c r="AE462" s="46"/>
      <c r="AF462" s="46"/>
      <c r="AG462" s="46"/>
      <c r="AH462" s="97">
        <f t="shared" si="82"/>
        <v>0</v>
      </c>
      <c r="AI462" s="113"/>
      <c r="AJ462" s="46"/>
      <c r="AK462" s="54"/>
      <c r="AL462" s="53"/>
      <c r="AM462" s="97">
        <f t="shared" si="83"/>
        <v>0</v>
      </c>
      <c r="AN462" s="113"/>
      <c r="AO462" s="46"/>
      <c r="AP462" s="54"/>
      <c r="AQ462" s="53"/>
      <c r="AR462" s="97">
        <f t="shared" si="84"/>
        <v>0</v>
      </c>
      <c r="AS462" s="97">
        <f t="shared" si="85"/>
        <v>0</v>
      </c>
      <c r="AT462" s="97">
        <f t="shared" si="86"/>
        <v>0</v>
      </c>
      <c r="AU462" s="97">
        <f t="shared" si="87"/>
        <v>0</v>
      </c>
      <c r="AV462" s="113"/>
      <c r="AW462" s="46"/>
      <c r="AX462" s="46"/>
      <c r="AY462" s="97">
        <f t="shared" si="88"/>
        <v>0</v>
      </c>
      <c r="BC462" s="56" t="str">
        <f t="shared" si="89"/>
        <v/>
      </c>
      <c r="BD462" s="45">
        <f>IF(Q462&gt;'Costes máximos'!$D$22,'Costes máximos'!$D$22,Q462)</f>
        <v>0</v>
      </c>
      <c r="BE462" s="45">
        <f>IF(R462&gt;'Costes máximos'!$D$22,'Costes máximos'!$D$22,R462)</f>
        <v>0</v>
      </c>
      <c r="BF462" s="45">
        <f>IF(S462&gt;'Costes máximos'!$D$22,'Costes máximos'!$D$22,S462)</f>
        <v>0</v>
      </c>
      <c r="BG462" s="45">
        <f>IF(T462&gt;'Costes máximos'!$D$22,'Costes máximos'!$D$22,T462)</f>
        <v>0</v>
      </c>
      <c r="BH462" s="45">
        <f>IF(U462&gt;'Costes máximos'!$D$22,'Costes máximos'!$D$22,U462)</f>
        <v>0</v>
      </c>
    </row>
    <row r="463" spans="2:60" hidden="1" outlineLevel="1" x14ac:dyDescent="0.25">
      <c r="B463" s="63"/>
      <c r="C463" s="64"/>
      <c r="D463" s="64"/>
      <c r="E463" s="64"/>
      <c r="F463" s="95">
        <f>IFERROR(INDEX('1. Paquetes y Tareas'!$F$16:$F$84,MATCH(BC463,'1. Paquetes y Tareas'!$E$16:$E$84,0)),0)</f>
        <v>0</v>
      </c>
      <c r="G463" s="50"/>
      <c r="H463" s="96">
        <f>IF($C$48="Investigación industrial",IFERROR(INDEX('3. Gasto Total '!$G$25:$G$43,MATCH(G463,'3. Gasto Total '!$B$25:$B$43,0)),""),IFERROR(INDEX('3. Gasto Total '!$H$25:$H$43,MATCH(G463,'3. Gasto Total '!$B$25:$B$43,0)),))</f>
        <v>0</v>
      </c>
      <c r="I463" s="40"/>
      <c r="J463" s="40"/>
      <c r="K463" s="40"/>
      <c r="L463" s="40"/>
      <c r="M463" s="40"/>
      <c r="N463" s="40"/>
      <c r="O463" s="40"/>
      <c r="P463" s="95">
        <f t="shared" si="90"/>
        <v>0</v>
      </c>
      <c r="Q463" s="43"/>
      <c r="R463" s="43"/>
      <c r="S463" s="43"/>
      <c r="T463" s="44"/>
      <c r="U463" s="44"/>
      <c r="V463" s="97">
        <f t="shared" si="91"/>
        <v>0</v>
      </c>
      <c r="W463" s="97">
        <f t="shared" si="79"/>
        <v>0</v>
      </c>
      <c r="X463" s="97">
        <f t="shared" si="80"/>
        <v>0</v>
      </c>
      <c r="Y463" s="113"/>
      <c r="Z463" s="44"/>
      <c r="AA463" s="53"/>
      <c r="AB463" s="53"/>
      <c r="AC463" s="97">
        <f t="shared" si="81"/>
        <v>0</v>
      </c>
      <c r="AD463" s="113"/>
      <c r="AE463" s="46"/>
      <c r="AF463" s="46"/>
      <c r="AG463" s="46"/>
      <c r="AH463" s="97">
        <f t="shared" si="82"/>
        <v>0</v>
      </c>
      <c r="AI463" s="113"/>
      <c r="AJ463" s="46"/>
      <c r="AK463" s="54"/>
      <c r="AL463" s="53"/>
      <c r="AM463" s="97">
        <f t="shared" si="83"/>
        <v>0</v>
      </c>
      <c r="AN463" s="113"/>
      <c r="AO463" s="46"/>
      <c r="AP463" s="54"/>
      <c r="AQ463" s="53"/>
      <c r="AR463" s="97">
        <f t="shared" si="84"/>
        <v>0</v>
      </c>
      <c r="AS463" s="97">
        <f t="shared" si="85"/>
        <v>0</v>
      </c>
      <c r="AT463" s="97">
        <f t="shared" si="86"/>
        <v>0</v>
      </c>
      <c r="AU463" s="97">
        <f t="shared" si="87"/>
        <v>0</v>
      </c>
      <c r="AV463" s="113"/>
      <c r="AW463" s="46"/>
      <c r="AX463" s="46"/>
      <c r="AY463" s="97">
        <f t="shared" si="88"/>
        <v>0</v>
      </c>
      <c r="BC463" s="56" t="str">
        <f t="shared" si="89"/>
        <v/>
      </c>
      <c r="BD463" s="45">
        <f>IF(Q463&gt;'Costes máximos'!$D$22,'Costes máximos'!$D$22,Q463)</f>
        <v>0</v>
      </c>
      <c r="BE463" s="45">
        <f>IF(R463&gt;'Costes máximos'!$D$22,'Costes máximos'!$D$22,R463)</f>
        <v>0</v>
      </c>
      <c r="BF463" s="45">
        <f>IF(S463&gt;'Costes máximos'!$D$22,'Costes máximos'!$D$22,S463)</f>
        <v>0</v>
      </c>
      <c r="BG463" s="45">
        <f>IF(T463&gt;'Costes máximos'!$D$22,'Costes máximos'!$D$22,T463)</f>
        <v>0</v>
      </c>
      <c r="BH463" s="45">
        <f>IF(U463&gt;'Costes máximos'!$D$22,'Costes máximos'!$D$22,U463)</f>
        <v>0</v>
      </c>
    </row>
    <row r="464" spans="2:60" hidden="1" outlineLevel="1" x14ac:dyDescent="0.25">
      <c r="B464" s="63"/>
      <c r="C464" s="64"/>
      <c r="D464" s="64"/>
      <c r="E464" s="64"/>
      <c r="F464" s="95">
        <f>IFERROR(INDEX('1. Paquetes y Tareas'!$F$16:$F$84,MATCH(BC464,'1. Paquetes y Tareas'!$E$16:$E$84,0)),0)</f>
        <v>0</v>
      </c>
      <c r="G464" s="50"/>
      <c r="H464" s="96">
        <f>IF($C$48="Investigación industrial",IFERROR(INDEX('3. Gasto Total '!$G$25:$G$43,MATCH(G464,'3. Gasto Total '!$B$25:$B$43,0)),""),IFERROR(INDEX('3. Gasto Total '!$H$25:$H$43,MATCH(G464,'3. Gasto Total '!$B$25:$B$43,0)),))</f>
        <v>0</v>
      </c>
      <c r="I464" s="40"/>
      <c r="J464" s="40"/>
      <c r="K464" s="40"/>
      <c r="L464" s="40"/>
      <c r="M464" s="40"/>
      <c r="N464" s="40"/>
      <c r="O464" s="40"/>
      <c r="P464" s="95">
        <f t="shared" si="90"/>
        <v>0</v>
      </c>
      <c r="Q464" s="43"/>
      <c r="R464" s="43"/>
      <c r="S464" s="43"/>
      <c r="T464" s="44"/>
      <c r="U464" s="44"/>
      <c r="V464" s="97">
        <f t="shared" si="91"/>
        <v>0</v>
      </c>
      <c r="W464" s="97">
        <f t="shared" si="79"/>
        <v>0</v>
      </c>
      <c r="X464" s="97">
        <f t="shared" si="80"/>
        <v>0</v>
      </c>
      <c r="Y464" s="113"/>
      <c r="Z464" s="44"/>
      <c r="AA464" s="53"/>
      <c r="AB464" s="53"/>
      <c r="AC464" s="97">
        <f t="shared" si="81"/>
        <v>0</v>
      </c>
      <c r="AD464" s="113"/>
      <c r="AE464" s="46"/>
      <c r="AF464" s="46"/>
      <c r="AG464" s="46"/>
      <c r="AH464" s="97">
        <f t="shared" si="82"/>
        <v>0</v>
      </c>
      <c r="AI464" s="113"/>
      <c r="AJ464" s="46"/>
      <c r="AK464" s="54"/>
      <c r="AL464" s="53"/>
      <c r="AM464" s="97">
        <f t="shared" si="83"/>
        <v>0</v>
      </c>
      <c r="AN464" s="113"/>
      <c r="AO464" s="46"/>
      <c r="AP464" s="54"/>
      <c r="AQ464" s="53"/>
      <c r="AR464" s="97">
        <f t="shared" si="84"/>
        <v>0</v>
      </c>
      <c r="AS464" s="97">
        <f t="shared" si="85"/>
        <v>0</v>
      </c>
      <c r="AT464" s="97">
        <f t="shared" si="86"/>
        <v>0</v>
      </c>
      <c r="AU464" s="97">
        <f t="shared" si="87"/>
        <v>0</v>
      </c>
      <c r="AV464" s="113"/>
      <c r="AW464" s="46"/>
      <c r="AX464" s="46"/>
      <c r="AY464" s="97">
        <f t="shared" si="88"/>
        <v>0</v>
      </c>
      <c r="BC464" s="56" t="str">
        <f t="shared" si="89"/>
        <v/>
      </c>
      <c r="BD464" s="45">
        <f>IF(Q464&gt;'Costes máximos'!$D$22,'Costes máximos'!$D$22,Q464)</f>
        <v>0</v>
      </c>
      <c r="BE464" s="45">
        <f>IF(R464&gt;'Costes máximos'!$D$22,'Costes máximos'!$D$22,R464)</f>
        <v>0</v>
      </c>
      <c r="BF464" s="45">
        <f>IF(S464&gt;'Costes máximos'!$D$22,'Costes máximos'!$D$22,S464)</f>
        <v>0</v>
      </c>
      <c r="BG464" s="45">
        <f>IF(T464&gt;'Costes máximos'!$D$22,'Costes máximos'!$D$22,T464)</f>
        <v>0</v>
      </c>
      <c r="BH464" s="45">
        <f>IF(U464&gt;'Costes máximos'!$D$22,'Costes máximos'!$D$22,U464)</f>
        <v>0</v>
      </c>
    </row>
    <row r="465" spans="2:60" hidden="1" outlineLevel="1" x14ac:dyDescent="0.25">
      <c r="B465" s="63"/>
      <c r="C465" s="64"/>
      <c r="D465" s="64"/>
      <c r="E465" s="64"/>
      <c r="F465" s="95">
        <f>IFERROR(INDEX('1. Paquetes y Tareas'!$F$16:$F$84,MATCH(BC465,'1. Paquetes y Tareas'!$E$16:$E$84,0)),0)</f>
        <v>0</v>
      </c>
      <c r="G465" s="50"/>
      <c r="H465" s="96">
        <f>IF($C$48="Investigación industrial",IFERROR(INDEX('3. Gasto Total '!$G$25:$G$43,MATCH(G465,'3. Gasto Total '!$B$25:$B$43,0)),""),IFERROR(INDEX('3. Gasto Total '!$H$25:$H$43,MATCH(G465,'3. Gasto Total '!$B$25:$B$43,0)),))</f>
        <v>0</v>
      </c>
      <c r="I465" s="40"/>
      <c r="J465" s="40"/>
      <c r="K465" s="40"/>
      <c r="L465" s="40"/>
      <c r="M465" s="40"/>
      <c r="N465" s="40"/>
      <c r="O465" s="40"/>
      <c r="P465" s="95">
        <f t="shared" si="90"/>
        <v>0</v>
      </c>
      <c r="Q465" s="43"/>
      <c r="R465" s="43"/>
      <c r="S465" s="43"/>
      <c r="T465" s="44"/>
      <c r="U465" s="44"/>
      <c r="V465" s="97">
        <f t="shared" si="91"/>
        <v>0</v>
      </c>
      <c r="W465" s="97">
        <f t="shared" si="79"/>
        <v>0</v>
      </c>
      <c r="X465" s="97">
        <f t="shared" si="80"/>
        <v>0</v>
      </c>
      <c r="Y465" s="113"/>
      <c r="Z465" s="44"/>
      <c r="AA465" s="53"/>
      <c r="AB465" s="53"/>
      <c r="AC465" s="97">
        <f t="shared" si="81"/>
        <v>0</v>
      </c>
      <c r="AD465" s="113"/>
      <c r="AE465" s="46"/>
      <c r="AF465" s="46"/>
      <c r="AG465" s="46"/>
      <c r="AH465" s="97">
        <f t="shared" si="82"/>
        <v>0</v>
      </c>
      <c r="AI465" s="113"/>
      <c r="AJ465" s="46"/>
      <c r="AK465" s="54"/>
      <c r="AL465" s="53"/>
      <c r="AM465" s="97">
        <f t="shared" si="83"/>
        <v>0</v>
      </c>
      <c r="AN465" s="113"/>
      <c r="AO465" s="46"/>
      <c r="AP465" s="54"/>
      <c r="AQ465" s="53"/>
      <c r="AR465" s="97">
        <f t="shared" si="84"/>
        <v>0</v>
      </c>
      <c r="AS465" s="97">
        <f t="shared" si="85"/>
        <v>0</v>
      </c>
      <c r="AT465" s="97">
        <f t="shared" si="86"/>
        <v>0</v>
      </c>
      <c r="AU465" s="97">
        <f t="shared" si="87"/>
        <v>0</v>
      </c>
      <c r="AV465" s="113"/>
      <c r="AW465" s="46"/>
      <c r="AX465" s="46"/>
      <c r="AY465" s="97">
        <f t="shared" si="88"/>
        <v>0</v>
      </c>
      <c r="BC465" s="56" t="str">
        <f t="shared" si="89"/>
        <v/>
      </c>
      <c r="BD465" s="45">
        <f>IF(Q465&gt;'Costes máximos'!$D$22,'Costes máximos'!$D$22,Q465)</f>
        <v>0</v>
      </c>
      <c r="BE465" s="45">
        <f>IF(R465&gt;'Costes máximos'!$D$22,'Costes máximos'!$D$22,R465)</f>
        <v>0</v>
      </c>
      <c r="BF465" s="45">
        <f>IF(S465&gt;'Costes máximos'!$D$22,'Costes máximos'!$D$22,S465)</f>
        <v>0</v>
      </c>
      <c r="BG465" s="45">
        <f>IF(T465&gt;'Costes máximos'!$D$22,'Costes máximos'!$D$22,T465)</f>
        <v>0</v>
      </c>
      <c r="BH465" s="45">
        <f>IF(U465&gt;'Costes máximos'!$D$22,'Costes máximos'!$D$22,U465)</f>
        <v>0</v>
      </c>
    </row>
    <row r="466" spans="2:60" hidden="1" outlineLevel="1" x14ac:dyDescent="0.25">
      <c r="B466" s="63"/>
      <c r="C466" s="64"/>
      <c r="D466" s="64"/>
      <c r="E466" s="64"/>
      <c r="F466" s="95">
        <f>IFERROR(INDEX('1. Paquetes y Tareas'!$F$16:$F$84,MATCH(BC466,'1. Paquetes y Tareas'!$E$16:$E$84,0)),0)</f>
        <v>0</v>
      </c>
      <c r="G466" s="50"/>
      <c r="H466" s="96">
        <f>IF($C$48="Investigación industrial",IFERROR(INDEX('3. Gasto Total '!$G$25:$G$43,MATCH(G466,'3. Gasto Total '!$B$25:$B$43,0)),""),IFERROR(INDEX('3. Gasto Total '!$H$25:$H$43,MATCH(G466,'3. Gasto Total '!$B$25:$B$43,0)),))</f>
        <v>0</v>
      </c>
      <c r="I466" s="40"/>
      <c r="J466" s="40"/>
      <c r="K466" s="40"/>
      <c r="L466" s="40"/>
      <c r="M466" s="40"/>
      <c r="N466" s="40"/>
      <c r="O466" s="40"/>
      <c r="P466" s="95">
        <f t="shared" si="90"/>
        <v>0</v>
      </c>
      <c r="Q466" s="43"/>
      <c r="R466" s="43"/>
      <c r="S466" s="43"/>
      <c r="T466" s="44"/>
      <c r="U466" s="44"/>
      <c r="V466" s="97">
        <f t="shared" si="91"/>
        <v>0</v>
      </c>
      <c r="W466" s="97">
        <f t="shared" si="79"/>
        <v>0</v>
      </c>
      <c r="X466" s="97">
        <f t="shared" si="80"/>
        <v>0</v>
      </c>
      <c r="Y466" s="113"/>
      <c r="Z466" s="44"/>
      <c r="AA466" s="53"/>
      <c r="AB466" s="53"/>
      <c r="AC466" s="97">
        <f t="shared" si="81"/>
        <v>0</v>
      </c>
      <c r="AD466" s="113"/>
      <c r="AE466" s="46"/>
      <c r="AF466" s="46"/>
      <c r="AG466" s="46"/>
      <c r="AH466" s="97">
        <f t="shared" si="82"/>
        <v>0</v>
      </c>
      <c r="AI466" s="113"/>
      <c r="AJ466" s="46"/>
      <c r="AK466" s="54"/>
      <c r="AL466" s="53"/>
      <c r="AM466" s="97">
        <f t="shared" si="83"/>
        <v>0</v>
      </c>
      <c r="AN466" s="113"/>
      <c r="AO466" s="46"/>
      <c r="AP466" s="54"/>
      <c r="AQ466" s="53"/>
      <c r="AR466" s="97">
        <f t="shared" si="84"/>
        <v>0</v>
      </c>
      <c r="AS466" s="97">
        <f t="shared" si="85"/>
        <v>0</v>
      </c>
      <c r="AT466" s="97">
        <f t="shared" si="86"/>
        <v>0</v>
      </c>
      <c r="AU466" s="97">
        <f t="shared" si="87"/>
        <v>0</v>
      </c>
      <c r="AV466" s="113"/>
      <c r="AW466" s="46"/>
      <c r="AX466" s="46"/>
      <c r="AY466" s="97">
        <f t="shared" si="88"/>
        <v>0</v>
      </c>
      <c r="BC466" s="56" t="str">
        <f t="shared" si="89"/>
        <v/>
      </c>
      <c r="BD466" s="45">
        <f>IF(Q466&gt;'Costes máximos'!$D$22,'Costes máximos'!$D$22,Q466)</f>
        <v>0</v>
      </c>
      <c r="BE466" s="45">
        <f>IF(R466&gt;'Costes máximos'!$D$22,'Costes máximos'!$D$22,R466)</f>
        <v>0</v>
      </c>
      <c r="BF466" s="45">
        <f>IF(S466&gt;'Costes máximos'!$D$22,'Costes máximos'!$D$22,S466)</f>
        <v>0</v>
      </c>
      <c r="BG466" s="45">
        <f>IF(T466&gt;'Costes máximos'!$D$22,'Costes máximos'!$D$22,T466)</f>
        <v>0</v>
      </c>
      <c r="BH466" s="45">
        <f>IF(U466&gt;'Costes máximos'!$D$22,'Costes máximos'!$D$22,U466)</f>
        <v>0</v>
      </c>
    </row>
    <row r="467" spans="2:60" hidden="1" outlineLevel="1" x14ac:dyDescent="0.25">
      <c r="B467" s="63"/>
      <c r="C467" s="64"/>
      <c r="D467" s="64"/>
      <c r="E467" s="64"/>
      <c r="F467" s="95">
        <f>IFERROR(INDEX('1. Paquetes y Tareas'!$F$16:$F$84,MATCH(BC467,'1. Paquetes y Tareas'!$E$16:$E$84,0)),0)</f>
        <v>0</v>
      </c>
      <c r="G467" s="50"/>
      <c r="H467" s="96">
        <f>IF($C$48="Investigación industrial",IFERROR(INDEX('3. Gasto Total '!$G$25:$G$43,MATCH(G467,'3. Gasto Total '!$B$25:$B$43,0)),""),IFERROR(INDEX('3. Gasto Total '!$H$25:$H$43,MATCH(G467,'3. Gasto Total '!$B$25:$B$43,0)),))</f>
        <v>0</v>
      </c>
      <c r="I467" s="40"/>
      <c r="J467" s="40"/>
      <c r="K467" s="40"/>
      <c r="L467" s="40"/>
      <c r="M467" s="40"/>
      <c r="N467" s="40"/>
      <c r="O467" s="40"/>
      <c r="P467" s="95">
        <f t="shared" si="90"/>
        <v>0</v>
      </c>
      <c r="Q467" s="43"/>
      <c r="R467" s="43"/>
      <c r="S467" s="43"/>
      <c r="T467" s="44"/>
      <c r="U467" s="44"/>
      <c r="V467" s="97">
        <f t="shared" si="91"/>
        <v>0</v>
      </c>
      <c r="W467" s="97">
        <f t="shared" si="79"/>
        <v>0</v>
      </c>
      <c r="X467" s="97">
        <f t="shared" si="80"/>
        <v>0</v>
      </c>
      <c r="Y467" s="113"/>
      <c r="Z467" s="44"/>
      <c r="AA467" s="53"/>
      <c r="AB467" s="53"/>
      <c r="AC467" s="97">
        <f t="shared" si="81"/>
        <v>0</v>
      </c>
      <c r="AD467" s="113"/>
      <c r="AE467" s="46"/>
      <c r="AF467" s="46"/>
      <c r="AG467" s="46"/>
      <c r="AH467" s="97">
        <f t="shared" si="82"/>
        <v>0</v>
      </c>
      <c r="AI467" s="113"/>
      <c r="AJ467" s="46"/>
      <c r="AK467" s="54"/>
      <c r="AL467" s="53"/>
      <c r="AM467" s="97">
        <f t="shared" si="83"/>
        <v>0</v>
      </c>
      <c r="AN467" s="113"/>
      <c r="AO467" s="46"/>
      <c r="AP467" s="54"/>
      <c r="AQ467" s="53"/>
      <c r="AR467" s="97">
        <f t="shared" si="84"/>
        <v>0</v>
      </c>
      <c r="AS467" s="97">
        <f t="shared" si="85"/>
        <v>0</v>
      </c>
      <c r="AT467" s="97">
        <f t="shared" si="86"/>
        <v>0</v>
      </c>
      <c r="AU467" s="97">
        <f t="shared" si="87"/>
        <v>0</v>
      </c>
      <c r="AV467" s="113"/>
      <c r="AW467" s="46"/>
      <c r="AX467" s="46"/>
      <c r="AY467" s="97">
        <f t="shared" si="88"/>
        <v>0</v>
      </c>
      <c r="BC467" s="56" t="str">
        <f t="shared" si="89"/>
        <v/>
      </c>
      <c r="BD467" s="45">
        <f>IF(Q467&gt;'Costes máximos'!$D$22,'Costes máximos'!$D$22,Q467)</f>
        <v>0</v>
      </c>
      <c r="BE467" s="45">
        <f>IF(R467&gt;'Costes máximos'!$D$22,'Costes máximos'!$D$22,R467)</f>
        <v>0</v>
      </c>
      <c r="BF467" s="45">
        <f>IF(S467&gt;'Costes máximos'!$D$22,'Costes máximos'!$D$22,S467)</f>
        <v>0</v>
      </c>
      <c r="BG467" s="45">
        <f>IF(T467&gt;'Costes máximos'!$D$22,'Costes máximos'!$D$22,T467)</f>
        <v>0</v>
      </c>
      <c r="BH467" s="45">
        <f>IF(U467&gt;'Costes máximos'!$D$22,'Costes máximos'!$D$22,U467)</f>
        <v>0</v>
      </c>
    </row>
    <row r="468" spans="2:60" hidden="1" outlineLevel="1" x14ac:dyDescent="0.25">
      <c r="B468" s="63"/>
      <c r="C468" s="64"/>
      <c r="D468" s="64"/>
      <c r="E468" s="64"/>
      <c r="F468" s="95">
        <f>IFERROR(INDEX('1. Paquetes y Tareas'!$F$16:$F$84,MATCH(BC468,'1. Paquetes y Tareas'!$E$16:$E$84,0)),0)</f>
        <v>0</v>
      </c>
      <c r="G468" s="50"/>
      <c r="H468" s="96">
        <f>IF($C$48="Investigación industrial",IFERROR(INDEX('3. Gasto Total '!$G$25:$G$43,MATCH(G468,'3. Gasto Total '!$B$25:$B$43,0)),""),IFERROR(INDEX('3. Gasto Total '!$H$25:$H$43,MATCH(G468,'3. Gasto Total '!$B$25:$B$43,0)),))</f>
        <v>0</v>
      </c>
      <c r="I468" s="40"/>
      <c r="J468" s="40"/>
      <c r="K468" s="40"/>
      <c r="L468" s="40"/>
      <c r="M468" s="40"/>
      <c r="N468" s="40"/>
      <c r="O468" s="40"/>
      <c r="P468" s="95">
        <f t="shared" si="90"/>
        <v>0</v>
      </c>
      <c r="Q468" s="43"/>
      <c r="R468" s="43"/>
      <c r="S468" s="43"/>
      <c r="T468" s="44"/>
      <c r="U468" s="44"/>
      <c r="V468" s="97">
        <f t="shared" si="91"/>
        <v>0</v>
      </c>
      <c r="W468" s="97">
        <f t="shared" si="79"/>
        <v>0</v>
      </c>
      <c r="X468" s="97">
        <f t="shared" si="80"/>
        <v>0</v>
      </c>
      <c r="Y468" s="113"/>
      <c r="Z468" s="44"/>
      <c r="AA468" s="53"/>
      <c r="AB468" s="53"/>
      <c r="AC468" s="97">
        <f t="shared" si="81"/>
        <v>0</v>
      </c>
      <c r="AD468" s="113"/>
      <c r="AE468" s="46"/>
      <c r="AF468" s="46"/>
      <c r="AG468" s="46"/>
      <c r="AH468" s="97">
        <f t="shared" si="82"/>
        <v>0</v>
      </c>
      <c r="AI468" s="113"/>
      <c r="AJ468" s="46"/>
      <c r="AK468" s="54"/>
      <c r="AL468" s="53"/>
      <c r="AM468" s="97">
        <f t="shared" si="83"/>
        <v>0</v>
      </c>
      <c r="AN468" s="113"/>
      <c r="AO468" s="46"/>
      <c r="AP468" s="54"/>
      <c r="AQ468" s="53"/>
      <c r="AR468" s="97">
        <f t="shared" si="84"/>
        <v>0</v>
      </c>
      <c r="AS468" s="97">
        <f t="shared" si="85"/>
        <v>0</v>
      </c>
      <c r="AT468" s="97">
        <f t="shared" si="86"/>
        <v>0</v>
      </c>
      <c r="AU468" s="97">
        <f t="shared" si="87"/>
        <v>0</v>
      </c>
      <c r="AV468" s="113"/>
      <c r="AW468" s="46"/>
      <c r="AX468" s="46"/>
      <c r="AY468" s="97">
        <f t="shared" si="88"/>
        <v>0</v>
      </c>
      <c r="BC468" s="56" t="str">
        <f t="shared" si="89"/>
        <v/>
      </c>
      <c r="BD468" s="45">
        <f>IF(Q468&gt;'Costes máximos'!$D$22,'Costes máximos'!$D$22,Q468)</f>
        <v>0</v>
      </c>
      <c r="BE468" s="45">
        <f>IF(R468&gt;'Costes máximos'!$D$22,'Costes máximos'!$D$22,R468)</f>
        <v>0</v>
      </c>
      <c r="BF468" s="45">
        <f>IF(S468&gt;'Costes máximos'!$D$22,'Costes máximos'!$D$22,S468)</f>
        <v>0</v>
      </c>
      <c r="BG468" s="45">
        <f>IF(T468&gt;'Costes máximos'!$D$22,'Costes máximos'!$D$22,T468)</f>
        <v>0</v>
      </c>
      <c r="BH468" s="45">
        <f>IF(U468&gt;'Costes máximos'!$D$22,'Costes máximos'!$D$22,U468)</f>
        <v>0</v>
      </c>
    </row>
    <row r="469" spans="2:60" hidden="1" outlineLevel="1" x14ac:dyDescent="0.25">
      <c r="B469" s="63"/>
      <c r="C469" s="64"/>
      <c r="D469" s="64"/>
      <c r="E469" s="64"/>
      <c r="F469" s="95">
        <f>IFERROR(INDEX('1. Paquetes y Tareas'!$F$16:$F$84,MATCH(BC469,'1. Paquetes y Tareas'!$E$16:$E$84,0)),0)</f>
        <v>0</v>
      </c>
      <c r="G469" s="50"/>
      <c r="H469" s="96">
        <f>IF($C$48="Investigación industrial",IFERROR(INDEX('3. Gasto Total '!$G$25:$G$43,MATCH(G469,'3. Gasto Total '!$B$25:$B$43,0)),""),IFERROR(INDEX('3. Gasto Total '!$H$25:$H$43,MATCH(G469,'3. Gasto Total '!$B$25:$B$43,0)),))</f>
        <v>0</v>
      </c>
      <c r="I469" s="40"/>
      <c r="J469" s="40"/>
      <c r="K469" s="40"/>
      <c r="L469" s="40"/>
      <c r="M469" s="40"/>
      <c r="N469" s="40"/>
      <c r="O469" s="40"/>
      <c r="P469" s="95">
        <f t="shared" si="90"/>
        <v>0</v>
      </c>
      <c r="Q469" s="43"/>
      <c r="R469" s="43"/>
      <c r="S469" s="43"/>
      <c r="T469" s="44"/>
      <c r="U469" s="44"/>
      <c r="V469" s="97">
        <f t="shared" si="91"/>
        <v>0</v>
      </c>
      <c r="W469" s="97">
        <f t="shared" si="79"/>
        <v>0</v>
      </c>
      <c r="X469" s="97">
        <f t="shared" si="80"/>
        <v>0</v>
      </c>
      <c r="Y469" s="113"/>
      <c r="Z469" s="44"/>
      <c r="AA469" s="53"/>
      <c r="AB469" s="53"/>
      <c r="AC469" s="97">
        <f t="shared" si="81"/>
        <v>0</v>
      </c>
      <c r="AD469" s="113"/>
      <c r="AE469" s="46"/>
      <c r="AF469" s="46"/>
      <c r="AG469" s="46"/>
      <c r="AH469" s="97">
        <f t="shared" si="82"/>
        <v>0</v>
      </c>
      <c r="AI469" s="113"/>
      <c r="AJ469" s="46"/>
      <c r="AK469" s="54"/>
      <c r="AL469" s="53"/>
      <c r="AM469" s="97">
        <f t="shared" si="83"/>
        <v>0</v>
      </c>
      <c r="AN469" s="113"/>
      <c r="AO469" s="46"/>
      <c r="AP469" s="54"/>
      <c r="AQ469" s="53"/>
      <c r="AR469" s="97">
        <f t="shared" si="84"/>
        <v>0</v>
      </c>
      <c r="AS469" s="97">
        <f t="shared" si="85"/>
        <v>0</v>
      </c>
      <c r="AT469" s="97">
        <f t="shared" si="86"/>
        <v>0</v>
      </c>
      <c r="AU469" s="97">
        <f t="shared" si="87"/>
        <v>0</v>
      </c>
      <c r="AV469" s="113"/>
      <c r="AW469" s="46"/>
      <c r="AX469" s="46"/>
      <c r="AY469" s="97">
        <f t="shared" si="88"/>
        <v>0</v>
      </c>
      <c r="BC469" s="56" t="str">
        <f t="shared" si="89"/>
        <v/>
      </c>
      <c r="BD469" s="45">
        <f>IF(Q469&gt;'Costes máximos'!$D$22,'Costes máximos'!$D$22,Q469)</f>
        <v>0</v>
      </c>
      <c r="BE469" s="45">
        <f>IF(R469&gt;'Costes máximos'!$D$22,'Costes máximos'!$D$22,R469)</f>
        <v>0</v>
      </c>
      <c r="BF469" s="45">
        <f>IF(S469&gt;'Costes máximos'!$D$22,'Costes máximos'!$D$22,S469)</f>
        <v>0</v>
      </c>
      <c r="BG469" s="45">
        <f>IF(T469&gt;'Costes máximos'!$D$22,'Costes máximos'!$D$22,T469)</f>
        <v>0</v>
      </c>
      <c r="BH469" s="45">
        <f>IF(U469&gt;'Costes máximos'!$D$22,'Costes máximos'!$D$22,U469)</f>
        <v>0</v>
      </c>
    </row>
    <row r="470" spans="2:60" hidden="1" outlineLevel="1" x14ac:dyDescent="0.25">
      <c r="B470" s="63"/>
      <c r="C470" s="64"/>
      <c r="D470" s="64"/>
      <c r="E470" s="64"/>
      <c r="F470" s="95">
        <f>IFERROR(INDEX('1. Paquetes y Tareas'!$F$16:$F$84,MATCH(BC470,'1. Paquetes y Tareas'!$E$16:$E$84,0)),0)</f>
        <v>0</v>
      </c>
      <c r="G470" s="50"/>
      <c r="H470" s="96">
        <f>IF($C$48="Investigación industrial",IFERROR(INDEX('3. Gasto Total '!$G$25:$G$43,MATCH(G470,'3. Gasto Total '!$B$25:$B$43,0)),""),IFERROR(INDEX('3. Gasto Total '!$H$25:$H$43,MATCH(G470,'3. Gasto Total '!$B$25:$B$43,0)),))</f>
        <v>0</v>
      </c>
      <c r="I470" s="40"/>
      <c r="J470" s="40"/>
      <c r="K470" s="40"/>
      <c r="L470" s="40"/>
      <c r="M470" s="40"/>
      <c r="N470" s="40"/>
      <c r="O470" s="40"/>
      <c r="P470" s="95">
        <f t="shared" si="90"/>
        <v>0</v>
      </c>
      <c r="Q470" s="43"/>
      <c r="R470" s="43"/>
      <c r="S470" s="43"/>
      <c r="T470" s="44"/>
      <c r="U470" s="44"/>
      <c r="V470" s="97">
        <f t="shared" si="91"/>
        <v>0</v>
      </c>
      <c r="W470" s="97">
        <f t="shared" si="79"/>
        <v>0</v>
      </c>
      <c r="X470" s="97">
        <f t="shared" si="80"/>
        <v>0</v>
      </c>
      <c r="Y470" s="113"/>
      <c r="Z470" s="44"/>
      <c r="AA470" s="53"/>
      <c r="AB470" s="53"/>
      <c r="AC470" s="97">
        <f t="shared" si="81"/>
        <v>0</v>
      </c>
      <c r="AD470" s="113"/>
      <c r="AE470" s="46"/>
      <c r="AF470" s="46"/>
      <c r="AG470" s="46"/>
      <c r="AH470" s="97">
        <f t="shared" si="82"/>
        <v>0</v>
      </c>
      <c r="AI470" s="113"/>
      <c r="AJ470" s="46"/>
      <c r="AK470" s="54"/>
      <c r="AL470" s="53"/>
      <c r="AM470" s="97">
        <f t="shared" si="83"/>
        <v>0</v>
      </c>
      <c r="AN470" s="113"/>
      <c r="AO470" s="46"/>
      <c r="AP470" s="54"/>
      <c r="AQ470" s="53"/>
      <c r="AR470" s="97">
        <f t="shared" si="84"/>
        <v>0</v>
      </c>
      <c r="AS470" s="97">
        <f t="shared" si="85"/>
        <v>0</v>
      </c>
      <c r="AT470" s="97">
        <f t="shared" si="86"/>
        <v>0</v>
      </c>
      <c r="AU470" s="97">
        <f t="shared" si="87"/>
        <v>0</v>
      </c>
      <c r="AV470" s="113"/>
      <c r="AW470" s="46"/>
      <c r="AX470" s="46"/>
      <c r="AY470" s="97">
        <f t="shared" si="88"/>
        <v>0</v>
      </c>
      <c r="BC470" s="56" t="str">
        <f t="shared" si="89"/>
        <v/>
      </c>
      <c r="BD470" s="45">
        <f>IF(Q470&gt;'Costes máximos'!$D$22,'Costes máximos'!$D$22,Q470)</f>
        <v>0</v>
      </c>
      <c r="BE470" s="45">
        <f>IF(R470&gt;'Costes máximos'!$D$22,'Costes máximos'!$D$22,R470)</f>
        <v>0</v>
      </c>
      <c r="BF470" s="45">
        <f>IF(S470&gt;'Costes máximos'!$D$22,'Costes máximos'!$D$22,S470)</f>
        <v>0</v>
      </c>
      <c r="BG470" s="45">
        <f>IF(T470&gt;'Costes máximos'!$D$22,'Costes máximos'!$D$22,T470)</f>
        <v>0</v>
      </c>
      <c r="BH470" s="45">
        <f>IF(U470&gt;'Costes máximos'!$D$22,'Costes máximos'!$D$22,U470)</f>
        <v>0</v>
      </c>
    </row>
    <row r="471" spans="2:60" hidden="1" outlineLevel="1" x14ac:dyDescent="0.25">
      <c r="B471" s="63"/>
      <c r="C471" s="64"/>
      <c r="D471" s="64"/>
      <c r="E471" s="64"/>
      <c r="F471" s="95">
        <f>IFERROR(INDEX('1. Paquetes y Tareas'!$F$16:$F$84,MATCH(BC471,'1. Paquetes y Tareas'!$E$16:$E$84,0)),0)</f>
        <v>0</v>
      </c>
      <c r="G471" s="50"/>
      <c r="H471" s="96">
        <f>IF($C$48="Investigación industrial",IFERROR(INDEX('3. Gasto Total '!$G$25:$G$43,MATCH(G471,'3. Gasto Total '!$B$25:$B$43,0)),""),IFERROR(INDEX('3. Gasto Total '!$H$25:$H$43,MATCH(G471,'3. Gasto Total '!$B$25:$B$43,0)),))</f>
        <v>0</v>
      </c>
      <c r="I471" s="40"/>
      <c r="J471" s="40"/>
      <c r="K471" s="40"/>
      <c r="L471" s="40"/>
      <c r="M471" s="40"/>
      <c r="N471" s="40"/>
      <c r="O471" s="40"/>
      <c r="P471" s="95">
        <f t="shared" si="90"/>
        <v>0</v>
      </c>
      <c r="Q471" s="43"/>
      <c r="R471" s="43"/>
      <c r="S471" s="43"/>
      <c r="T471" s="44"/>
      <c r="U471" s="44"/>
      <c r="V471" s="97">
        <f t="shared" si="91"/>
        <v>0</v>
      </c>
      <c r="W471" s="97">
        <f t="shared" si="79"/>
        <v>0</v>
      </c>
      <c r="X471" s="97">
        <f t="shared" si="80"/>
        <v>0</v>
      </c>
      <c r="Y471" s="113"/>
      <c r="Z471" s="44"/>
      <c r="AA471" s="53"/>
      <c r="AB471" s="53"/>
      <c r="AC471" s="97">
        <f t="shared" si="81"/>
        <v>0</v>
      </c>
      <c r="AD471" s="113"/>
      <c r="AE471" s="46"/>
      <c r="AF471" s="46"/>
      <c r="AG471" s="46"/>
      <c r="AH471" s="97">
        <f t="shared" si="82"/>
        <v>0</v>
      </c>
      <c r="AI471" s="113"/>
      <c r="AJ471" s="46"/>
      <c r="AK471" s="54"/>
      <c r="AL471" s="53"/>
      <c r="AM471" s="97">
        <f t="shared" si="83"/>
        <v>0</v>
      </c>
      <c r="AN471" s="113"/>
      <c r="AO471" s="46"/>
      <c r="AP471" s="54"/>
      <c r="AQ471" s="53"/>
      <c r="AR471" s="97">
        <f t="shared" si="84"/>
        <v>0</v>
      </c>
      <c r="AS471" s="97">
        <f t="shared" si="85"/>
        <v>0</v>
      </c>
      <c r="AT471" s="97">
        <f t="shared" si="86"/>
        <v>0</v>
      </c>
      <c r="AU471" s="97">
        <f t="shared" si="87"/>
        <v>0</v>
      </c>
      <c r="AV471" s="113"/>
      <c r="AW471" s="46"/>
      <c r="AX471" s="46"/>
      <c r="AY471" s="97">
        <f t="shared" si="88"/>
        <v>0</v>
      </c>
      <c r="BC471" s="56" t="str">
        <f t="shared" si="89"/>
        <v/>
      </c>
      <c r="BD471" s="45">
        <f>IF(Q471&gt;'Costes máximos'!$D$22,'Costes máximos'!$D$22,Q471)</f>
        <v>0</v>
      </c>
      <c r="BE471" s="45">
        <f>IF(R471&gt;'Costes máximos'!$D$22,'Costes máximos'!$D$22,R471)</f>
        <v>0</v>
      </c>
      <c r="BF471" s="45">
        <f>IF(S471&gt;'Costes máximos'!$D$22,'Costes máximos'!$D$22,S471)</f>
        <v>0</v>
      </c>
      <c r="BG471" s="45">
        <f>IF(T471&gt;'Costes máximos'!$D$22,'Costes máximos'!$D$22,T471)</f>
        <v>0</v>
      </c>
      <c r="BH471" s="45">
        <f>IF(U471&gt;'Costes máximos'!$D$22,'Costes máximos'!$D$22,U471)</f>
        <v>0</v>
      </c>
    </row>
    <row r="472" spans="2:60" hidden="1" outlineLevel="1" x14ac:dyDescent="0.25">
      <c r="B472" s="63"/>
      <c r="C472" s="64"/>
      <c r="D472" s="64"/>
      <c r="E472" s="64"/>
      <c r="F472" s="95">
        <f>IFERROR(INDEX('1. Paquetes y Tareas'!$F$16:$F$84,MATCH(BC472,'1. Paquetes y Tareas'!$E$16:$E$84,0)),0)</f>
        <v>0</v>
      </c>
      <c r="G472" s="50"/>
      <c r="H472" s="96">
        <f>IF($C$48="Investigación industrial",IFERROR(INDEX('3. Gasto Total '!$G$25:$G$43,MATCH(G472,'3. Gasto Total '!$B$25:$B$43,0)),""),IFERROR(INDEX('3. Gasto Total '!$H$25:$H$43,MATCH(G472,'3. Gasto Total '!$B$25:$B$43,0)),))</f>
        <v>0</v>
      </c>
      <c r="I472" s="40"/>
      <c r="J472" s="40"/>
      <c r="K472" s="40"/>
      <c r="L472" s="40"/>
      <c r="M472" s="40"/>
      <c r="N472" s="40"/>
      <c r="O472" s="40"/>
      <c r="P472" s="95">
        <f t="shared" si="90"/>
        <v>0</v>
      </c>
      <c r="Q472" s="43"/>
      <c r="R472" s="43"/>
      <c r="S472" s="43"/>
      <c r="T472" s="44"/>
      <c r="U472" s="44"/>
      <c r="V472" s="97">
        <f t="shared" si="91"/>
        <v>0</v>
      </c>
      <c r="W472" s="97">
        <f t="shared" si="79"/>
        <v>0</v>
      </c>
      <c r="X472" s="97">
        <f t="shared" si="80"/>
        <v>0</v>
      </c>
      <c r="Y472" s="113"/>
      <c r="Z472" s="44"/>
      <c r="AA472" s="53"/>
      <c r="AB472" s="53"/>
      <c r="AC472" s="97">
        <f t="shared" si="81"/>
        <v>0</v>
      </c>
      <c r="AD472" s="113"/>
      <c r="AE472" s="46"/>
      <c r="AF472" s="46"/>
      <c r="AG472" s="46"/>
      <c r="AH472" s="97">
        <f t="shared" si="82"/>
        <v>0</v>
      </c>
      <c r="AI472" s="113"/>
      <c r="AJ472" s="46"/>
      <c r="AK472" s="54"/>
      <c r="AL472" s="53"/>
      <c r="AM472" s="97">
        <f t="shared" si="83"/>
        <v>0</v>
      </c>
      <c r="AN472" s="113"/>
      <c r="AO472" s="46"/>
      <c r="AP472" s="54"/>
      <c r="AQ472" s="53"/>
      <c r="AR472" s="97">
        <f t="shared" si="84"/>
        <v>0</v>
      </c>
      <c r="AS472" s="97">
        <f t="shared" si="85"/>
        <v>0</v>
      </c>
      <c r="AT472" s="97">
        <f t="shared" si="86"/>
        <v>0</v>
      </c>
      <c r="AU472" s="97">
        <f t="shared" si="87"/>
        <v>0</v>
      </c>
      <c r="AV472" s="113"/>
      <c r="AW472" s="46"/>
      <c r="AX472" s="46"/>
      <c r="AY472" s="97">
        <f t="shared" si="88"/>
        <v>0</v>
      </c>
      <c r="BC472" s="56" t="str">
        <f t="shared" si="89"/>
        <v/>
      </c>
      <c r="BD472" s="45">
        <f>IF(Q472&gt;'Costes máximos'!$D$22,'Costes máximos'!$D$22,Q472)</f>
        <v>0</v>
      </c>
      <c r="BE472" s="45">
        <f>IF(R472&gt;'Costes máximos'!$D$22,'Costes máximos'!$D$22,R472)</f>
        <v>0</v>
      </c>
      <c r="BF472" s="45">
        <f>IF(S472&gt;'Costes máximos'!$D$22,'Costes máximos'!$D$22,S472)</f>
        <v>0</v>
      </c>
      <c r="BG472" s="45">
        <f>IF(T472&gt;'Costes máximos'!$D$22,'Costes máximos'!$D$22,T472)</f>
        <v>0</v>
      </c>
      <c r="BH472" s="45">
        <f>IF(U472&gt;'Costes máximos'!$D$22,'Costes máximos'!$D$22,U472)</f>
        <v>0</v>
      </c>
    </row>
    <row r="473" spans="2:60" hidden="1" outlineLevel="1" x14ac:dyDescent="0.25">
      <c r="B473" s="63"/>
      <c r="C473" s="64"/>
      <c r="D473" s="64"/>
      <c r="E473" s="64"/>
      <c r="F473" s="95">
        <f>IFERROR(INDEX('1. Paquetes y Tareas'!$F$16:$F$84,MATCH(BC473,'1. Paquetes y Tareas'!$E$16:$E$84,0)),0)</f>
        <v>0</v>
      </c>
      <c r="G473" s="50"/>
      <c r="H473" s="96">
        <f>IF($C$48="Investigación industrial",IFERROR(INDEX('3. Gasto Total '!$G$25:$G$43,MATCH(G473,'3. Gasto Total '!$B$25:$B$43,0)),""),IFERROR(INDEX('3. Gasto Total '!$H$25:$H$43,MATCH(G473,'3. Gasto Total '!$B$25:$B$43,0)),))</f>
        <v>0</v>
      </c>
      <c r="I473" s="40"/>
      <c r="J473" s="40"/>
      <c r="K473" s="40"/>
      <c r="L473" s="40"/>
      <c r="M473" s="40"/>
      <c r="N473" s="40"/>
      <c r="O473" s="40"/>
      <c r="P473" s="95">
        <f t="shared" si="90"/>
        <v>0</v>
      </c>
      <c r="Q473" s="43"/>
      <c r="R473" s="43"/>
      <c r="S473" s="43"/>
      <c r="T473" s="44"/>
      <c r="U473" s="44"/>
      <c r="V473" s="97">
        <f t="shared" si="91"/>
        <v>0</v>
      </c>
      <c r="W473" s="97">
        <f t="shared" si="79"/>
        <v>0</v>
      </c>
      <c r="X473" s="97">
        <f t="shared" si="80"/>
        <v>0</v>
      </c>
      <c r="Y473" s="113"/>
      <c r="Z473" s="44"/>
      <c r="AA473" s="53"/>
      <c r="AB473" s="53"/>
      <c r="AC473" s="97">
        <f t="shared" si="81"/>
        <v>0</v>
      </c>
      <c r="AD473" s="113"/>
      <c r="AE473" s="46"/>
      <c r="AF473" s="46"/>
      <c r="AG473" s="46"/>
      <c r="AH473" s="97">
        <f t="shared" si="82"/>
        <v>0</v>
      </c>
      <c r="AI473" s="113"/>
      <c r="AJ473" s="46"/>
      <c r="AK473" s="54"/>
      <c r="AL473" s="53"/>
      <c r="AM473" s="97">
        <f t="shared" si="83"/>
        <v>0</v>
      </c>
      <c r="AN473" s="113"/>
      <c r="AO473" s="46"/>
      <c r="AP473" s="54"/>
      <c r="AQ473" s="53"/>
      <c r="AR473" s="97">
        <f t="shared" si="84"/>
        <v>0</v>
      </c>
      <c r="AS473" s="97">
        <f t="shared" si="85"/>
        <v>0</v>
      </c>
      <c r="AT473" s="97">
        <f t="shared" si="86"/>
        <v>0</v>
      </c>
      <c r="AU473" s="97">
        <f t="shared" si="87"/>
        <v>0</v>
      </c>
      <c r="AV473" s="113"/>
      <c r="AW473" s="46"/>
      <c r="AX473" s="46"/>
      <c r="AY473" s="97">
        <f t="shared" si="88"/>
        <v>0</v>
      </c>
      <c r="BC473" s="56" t="str">
        <f t="shared" si="89"/>
        <v/>
      </c>
      <c r="BD473" s="45">
        <f>IF(Q473&gt;'Costes máximos'!$D$22,'Costes máximos'!$D$22,Q473)</f>
        <v>0</v>
      </c>
      <c r="BE473" s="45">
        <f>IF(R473&gt;'Costes máximos'!$D$22,'Costes máximos'!$D$22,R473)</f>
        <v>0</v>
      </c>
      <c r="BF473" s="45">
        <f>IF(S473&gt;'Costes máximos'!$D$22,'Costes máximos'!$D$22,S473)</f>
        <v>0</v>
      </c>
      <c r="BG473" s="45">
        <f>IF(T473&gt;'Costes máximos'!$D$22,'Costes máximos'!$D$22,T473)</f>
        <v>0</v>
      </c>
      <c r="BH473" s="45">
        <f>IF(U473&gt;'Costes máximos'!$D$22,'Costes máximos'!$D$22,U473)</f>
        <v>0</v>
      </c>
    </row>
    <row r="474" spans="2:60" hidden="1" outlineLevel="1" x14ac:dyDescent="0.25">
      <c r="B474" s="63"/>
      <c r="C474" s="64"/>
      <c r="D474" s="64"/>
      <c r="E474" s="64"/>
      <c r="F474" s="95">
        <f>IFERROR(INDEX('1. Paquetes y Tareas'!$F$16:$F$84,MATCH(BC474,'1. Paquetes y Tareas'!$E$16:$E$84,0)),0)</f>
        <v>0</v>
      </c>
      <c r="G474" s="50"/>
      <c r="H474" s="96">
        <f>IF($C$48="Investigación industrial",IFERROR(INDEX('3. Gasto Total '!$G$25:$G$43,MATCH(G474,'3. Gasto Total '!$B$25:$B$43,0)),""),IFERROR(INDEX('3. Gasto Total '!$H$25:$H$43,MATCH(G474,'3. Gasto Total '!$B$25:$B$43,0)),))</f>
        <v>0</v>
      </c>
      <c r="I474" s="40"/>
      <c r="J474" s="40"/>
      <c r="K474" s="40"/>
      <c r="L474" s="40"/>
      <c r="M474" s="40"/>
      <c r="N474" s="40"/>
      <c r="O474" s="40"/>
      <c r="P474" s="95">
        <f t="shared" si="90"/>
        <v>0</v>
      </c>
      <c r="Q474" s="43"/>
      <c r="R474" s="43"/>
      <c r="S474" s="43"/>
      <c r="T474" s="44"/>
      <c r="U474" s="44"/>
      <c r="V474" s="97">
        <f t="shared" si="91"/>
        <v>0</v>
      </c>
      <c r="W474" s="97">
        <f t="shared" si="79"/>
        <v>0</v>
      </c>
      <c r="X474" s="97">
        <f t="shared" si="80"/>
        <v>0</v>
      </c>
      <c r="Y474" s="113"/>
      <c r="Z474" s="44"/>
      <c r="AA474" s="53"/>
      <c r="AB474" s="53"/>
      <c r="AC474" s="97">
        <f t="shared" si="81"/>
        <v>0</v>
      </c>
      <c r="AD474" s="113"/>
      <c r="AE474" s="46"/>
      <c r="AF474" s="46"/>
      <c r="AG474" s="46"/>
      <c r="AH474" s="97">
        <f t="shared" si="82"/>
        <v>0</v>
      </c>
      <c r="AI474" s="113"/>
      <c r="AJ474" s="46"/>
      <c r="AK474" s="54"/>
      <c r="AL474" s="53"/>
      <c r="AM474" s="97">
        <f t="shared" si="83"/>
        <v>0</v>
      </c>
      <c r="AN474" s="113"/>
      <c r="AO474" s="46"/>
      <c r="AP474" s="54"/>
      <c r="AQ474" s="53"/>
      <c r="AR474" s="97">
        <f t="shared" si="84"/>
        <v>0</v>
      </c>
      <c r="AS474" s="97">
        <f t="shared" si="85"/>
        <v>0</v>
      </c>
      <c r="AT474" s="97">
        <f t="shared" si="86"/>
        <v>0</v>
      </c>
      <c r="AU474" s="97">
        <f t="shared" si="87"/>
        <v>0</v>
      </c>
      <c r="AV474" s="113"/>
      <c r="AW474" s="46"/>
      <c r="AX474" s="46"/>
      <c r="AY474" s="97">
        <f t="shared" si="88"/>
        <v>0</v>
      </c>
      <c r="BC474" s="56" t="str">
        <f t="shared" si="89"/>
        <v/>
      </c>
      <c r="BD474" s="45">
        <f>IF(Q474&gt;'Costes máximos'!$D$22,'Costes máximos'!$D$22,Q474)</f>
        <v>0</v>
      </c>
      <c r="BE474" s="45">
        <f>IF(R474&gt;'Costes máximos'!$D$22,'Costes máximos'!$D$22,R474)</f>
        <v>0</v>
      </c>
      <c r="BF474" s="45">
        <f>IF(S474&gt;'Costes máximos'!$D$22,'Costes máximos'!$D$22,S474)</f>
        <v>0</v>
      </c>
      <c r="BG474" s="45">
        <f>IF(T474&gt;'Costes máximos'!$D$22,'Costes máximos'!$D$22,T474)</f>
        <v>0</v>
      </c>
      <c r="BH474" s="45">
        <f>IF(U474&gt;'Costes máximos'!$D$22,'Costes máximos'!$D$22,U474)</f>
        <v>0</v>
      </c>
    </row>
    <row r="475" spans="2:60" hidden="1" outlineLevel="1" x14ac:dyDescent="0.25">
      <c r="B475" s="63"/>
      <c r="C475" s="64"/>
      <c r="D475" s="64"/>
      <c r="E475" s="64"/>
      <c r="F475" s="95">
        <f>IFERROR(INDEX('1. Paquetes y Tareas'!$F$16:$F$84,MATCH(BC475,'1. Paquetes y Tareas'!$E$16:$E$84,0)),0)</f>
        <v>0</v>
      </c>
      <c r="G475" s="50"/>
      <c r="H475" s="96">
        <f>IF($C$48="Investigación industrial",IFERROR(INDEX('3. Gasto Total '!$G$25:$G$43,MATCH(G475,'3. Gasto Total '!$B$25:$B$43,0)),""),IFERROR(INDEX('3. Gasto Total '!$H$25:$H$43,MATCH(G475,'3. Gasto Total '!$B$25:$B$43,0)),))</f>
        <v>0</v>
      </c>
      <c r="I475" s="40"/>
      <c r="J475" s="40"/>
      <c r="K475" s="40"/>
      <c r="L475" s="40"/>
      <c r="M475" s="40"/>
      <c r="N475" s="40"/>
      <c r="O475" s="40"/>
      <c r="P475" s="95">
        <f t="shared" si="90"/>
        <v>0</v>
      </c>
      <c r="Q475" s="43"/>
      <c r="R475" s="43"/>
      <c r="S475" s="43"/>
      <c r="T475" s="44"/>
      <c r="U475" s="44"/>
      <c r="V475" s="97">
        <f t="shared" si="91"/>
        <v>0</v>
      </c>
      <c r="W475" s="97">
        <f t="shared" si="79"/>
        <v>0</v>
      </c>
      <c r="X475" s="97">
        <f t="shared" si="80"/>
        <v>0</v>
      </c>
      <c r="Y475" s="113"/>
      <c r="Z475" s="44"/>
      <c r="AA475" s="53"/>
      <c r="AB475" s="53"/>
      <c r="AC475" s="97">
        <f t="shared" si="81"/>
        <v>0</v>
      </c>
      <c r="AD475" s="113"/>
      <c r="AE475" s="46"/>
      <c r="AF475" s="46"/>
      <c r="AG475" s="46"/>
      <c r="AH475" s="97">
        <f t="shared" si="82"/>
        <v>0</v>
      </c>
      <c r="AI475" s="113"/>
      <c r="AJ475" s="46"/>
      <c r="AK475" s="54"/>
      <c r="AL475" s="53"/>
      <c r="AM475" s="97">
        <f t="shared" si="83"/>
        <v>0</v>
      </c>
      <c r="AN475" s="113"/>
      <c r="AO475" s="46"/>
      <c r="AP475" s="54"/>
      <c r="AQ475" s="53"/>
      <c r="AR475" s="97">
        <f t="shared" si="84"/>
        <v>0</v>
      </c>
      <c r="AS475" s="97">
        <f t="shared" si="85"/>
        <v>0</v>
      </c>
      <c r="AT475" s="97">
        <f t="shared" si="86"/>
        <v>0</v>
      </c>
      <c r="AU475" s="97">
        <f t="shared" si="87"/>
        <v>0</v>
      </c>
      <c r="AV475" s="113"/>
      <c r="AW475" s="46"/>
      <c r="AX475" s="46"/>
      <c r="AY475" s="97">
        <f t="shared" si="88"/>
        <v>0</v>
      </c>
      <c r="BC475" s="56" t="str">
        <f t="shared" si="89"/>
        <v/>
      </c>
      <c r="BD475" s="45">
        <f>IF(Q475&gt;'Costes máximos'!$D$22,'Costes máximos'!$D$22,Q475)</f>
        <v>0</v>
      </c>
      <c r="BE475" s="45">
        <f>IF(R475&gt;'Costes máximos'!$D$22,'Costes máximos'!$D$22,R475)</f>
        <v>0</v>
      </c>
      <c r="BF475" s="45">
        <f>IF(S475&gt;'Costes máximos'!$D$22,'Costes máximos'!$D$22,S475)</f>
        <v>0</v>
      </c>
      <c r="BG475" s="45">
        <f>IF(T475&gt;'Costes máximos'!$D$22,'Costes máximos'!$D$22,T475)</f>
        <v>0</v>
      </c>
      <c r="BH475" s="45">
        <f>IF(U475&gt;'Costes máximos'!$D$22,'Costes máximos'!$D$22,U475)</f>
        <v>0</v>
      </c>
    </row>
    <row r="476" spans="2:60" hidden="1" outlineLevel="1" x14ac:dyDescent="0.25">
      <c r="B476" s="63"/>
      <c r="C476" s="64"/>
      <c r="D476" s="64"/>
      <c r="E476" s="64"/>
      <c r="F476" s="95">
        <f>IFERROR(INDEX('1. Paquetes y Tareas'!$F$16:$F$84,MATCH(BC476,'1. Paquetes y Tareas'!$E$16:$E$84,0)),0)</f>
        <v>0</v>
      </c>
      <c r="G476" s="50"/>
      <c r="H476" s="96">
        <f>IF($C$48="Investigación industrial",IFERROR(INDEX('3. Gasto Total '!$G$25:$G$43,MATCH(G476,'3. Gasto Total '!$B$25:$B$43,0)),""),IFERROR(INDEX('3. Gasto Total '!$H$25:$H$43,MATCH(G476,'3. Gasto Total '!$B$25:$B$43,0)),))</f>
        <v>0</v>
      </c>
      <c r="I476" s="40"/>
      <c r="J476" s="40"/>
      <c r="K476" s="40"/>
      <c r="L476" s="40"/>
      <c r="M476" s="40"/>
      <c r="N476" s="40"/>
      <c r="O476" s="40"/>
      <c r="P476" s="95">
        <f t="shared" si="90"/>
        <v>0</v>
      </c>
      <c r="Q476" s="43"/>
      <c r="R476" s="43"/>
      <c r="S476" s="43"/>
      <c r="T476" s="44"/>
      <c r="U476" s="44"/>
      <c r="V476" s="97">
        <f t="shared" si="91"/>
        <v>0</v>
      </c>
      <c r="W476" s="97">
        <f t="shared" si="79"/>
        <v>0</v>
      </c>
      <c r="X476" s="97">
        <f t="shared" si="80"/>
        <v>0</v>
      </c>
      <c r="Y476" s="113"/>
      <c r="Z476" s="44"/>
      <c r="AA476" s="53"/>
      <c r="AB476" s="53"/>
      <c r="AC476" s="97">
        <f t="shared" si="81"/>
        <v>0</v>
      </c>
      <c r="AD476" s="113"/>
      <c r="AE476" s="46"/>
      <c r="AF476" s="46"/>
      <c r="AG476" s="46"/>
      <c r="AH476" s="97">
        <f t="shared" si="82"/>
        <v>0</v>
      </c>
      <c r="AI476" s="113"/>
      <c r="AJ476" s="46"/>
      <c r="AK476" s="54"/>
      <c r="AL476" s="53"/>
      <c r="AM476" s="97">
        <f t="shared" si="83"/>
        <v>0</v>
      </c>
      <c r="AN476" s="113"/>
      <c r="AO476" s="46"/>
      <c r="AP476" s="54"/>
      <c r="AQ476" s="53"/>
      <c r="AR476" s="97">
        <f t="shared" si="84"/>
        <v>0</v>
      </c>
      <c r="AS476" s="97">
        <f t="shared" si="85"/>
        <v>0</v>
      </c>
      <c r="AT476" s="97">
        <f t="shared" si="86"/>
        <v>0</v>
      </c>
      <c r="AU476" s="97">
        <f t="shared" si="87"/>
        <v>0</v>
      </c>
      <c r="AV476" s="113"/>
      <c r="AW476" s="46"/>
      <c r="AX476" s="46"/>
      <c r="AY476" s="97">
        <f t="shared" si="88"/>
        <v>0</v>
      </c>
      <c r="BC476" s="56" t="str">
        <f t="shared" si="89"/>
        <v/>
      </c>
      <c r="BD476" s="45">
        <f>IF(Q476&gt;'Costes máximos'!$D$22,'Costes máximos'!$D$22,Q476)</f>
        <v>0</v>
      </c>
      <c r="BE476" s="45">
        <f>IF(R476&gt;'Costes máximos'!$D$22,'Costes máximos'!$D$22,R476)</f>
        <v>0</v>
      </c>
      <c r="BF476" s="45">
        <f>IF(S476&gt;'Costes máximos'!$D$22,'Costes máximos'!$D$22,S476)</f>
        <v>0</v>
      </c>
      <c r="BG476" s="45">
        <f>IF(T476&gt;'Costes máximos'!$D$22,'Costes máximos'!$D$22,T476)</f>
        <v>0</v>
      </c>
      <c r="BH476" s="45">
        <f>IF(U476&gt;'Costes máximos'!$D$22,'Costes máximos'!$D$22,U476)</f>
        <v>0</v>
      </c>
    </row>
    <row r="477" spans="2:60" hidden="1" outlineLevel="1" x14ac:dyDescent="0.25">
      <c r="B477" s="63"/>
      <c r="C477" s="64"/>
      <c r="D477" s="64"/>
      <c r="E477" s="64"/>
      <c r="F477" s="95">
        <f>IFERROR(INDEX('1. Paquetes y Tareas'!$F$16:$F$84,MATCH(BC477,'1. Paquetes y Tareas'!$E$16:$E$84,0)),0)</f>
        <v>0</v>
      </c>
      <c r="G477" s="50"/>
      <c r="H477" s="96">
        <f>IF($C$48="Investigación industrial",IFERROR(INDEX('3. Gasto Total '!$G$25:$G$43,MATCH(G477,'3. Gasto Total '!$B$25:$B$43,0)),""),IFERROR(INDEX('3. Gasto Total '!$H$25:$H$43,MATCH(G477,'3. Gasto Total '!$B$25:$B$43,0)),))</f>
        <v>0</v>
      </c>
      <c r="I477" s="40"/>
      <c r="J477" s="40"/>
      <c r="K477" s="40"/>
      <c r="L477" s="40"/>
      <c r="M477" s="40"/>
      <c r="N477" s="40"/>
      <c r="O477" s="40"/>
      <c r="P477" s="95">
        <f t="shared" si="90"/>
        <v>0</v>
      </c>
      <c r="Q477" s="43"/>
      <c r="R477" s="43"/>
      <c r="S477" s="43"/>
      <c r="T477" s="44"/>
      <c r="U477" s="44"/>
      <c r="V477" s="97">
        <f t="shared" si="91"/>
        <v>0</v>
      </c>
      <c r="W477" s="97">
        <f t="shared" si="79"/>
        <v>0</v>
      </c>
      <c r="X477" s="97">
        <f t="shared" si="80"/>
        <v>0</v>
      </c>
      <c r="Y477" s="113"/>
      <c r="Z477" s="44"/>
      <c r="AA477" s="53"/>
      <c r="AB477" s="53"/>
      <c r="AC477" s="97">
        <f t="shared" si="81"/>
        <v>0</v>
      </c>
      <c r="AD477" s="113"/>
      <c r="AE477" s="46"/>
      <c r="AF477" s="46"/>
      <c r="AG477" s="46"/>
      <c r="AH477" s="97">
        <f t="shared" si="82"/>
        <v>0</v>
      </c>
      <c r="AI477" s="113"/>
      <c r="AJ477" s="46"/>
      <c r="AK477" s="54"/>
      <c r="AL477" s="53"/>
      <c r="AM477" s="97">
        <f t="shared" si="83"/>
        <v>0</v>
      </c>
      <c r="AN477" s="113"/>
      <c r="AO477" s="46"/>
      <c r="AP477" s="54"/>
      <c r="AQ477" s="53"/>
      <c r="AR477" s="97">
        <f t="shared" si="84"/>
        <v>0</v>
      </c>
      <c r="AS477" s="97">
        <f t="shared" si="85"/>
        <v>0</v>
      </c>
      <c r="AT477" s="97">
        <f t="shared" si="86"/>
        <v>0</v>
      </c>
      <c r="AU477" s="97">
        <f t="shared" si="87"/>
        <v>0</v>
      </c>
      <c r="AV477" s="113"/>
      <c r="AW477" s="46"/>
      <c r="AX477" s="46"/>
      <c r="AY477" s="97">
        <f t="shared" si="88"/>
        <v>0</v>
      </c>
      <c r="BC477" s="56" t="str">
        <f t="shared" si="89"/>
        <v/>
      </c>
      <c r="BD477" s="45">
        <f>IF(Q477&gt;'Costes máximos'!$D$22,'Costes máximos'!$D$22,Q477)</f>
        <v>0</v>
      </c>
      <c r="BE477" s="45">
        <f>IF(R477&gt;'Costes máximos'!$D$22,'Costes máximos'!$D$22,R477)</f>
        <v>0</v>
      </c>
      <c r="BF477" s="45">
        <f>IF(S477&gt;'Costes máximos'!$D$22,'Costes máximos'!$D$22,S477)</f>
        <v>0</v>
      </c>
      <c r="BG477" s="45">
        <f>IF(T477&gt;'Costes máximos'!$D$22,'Costes máximos'!$D$22,T477)</f>
        <v>0</v>
      </c>
      <c r="BH477" s="45">
        <f>IF(U477&gt;'Costes máximos'!$D$22,'Costes máximos'!$D$22,U477)</f>
        <v>0</v>
      </c>
    </row>
    <row r="478" spans="2:60" hidden="1" outlineLevel="1" x14ac:dyDescent="0.25">
      <c r="B478" s="63"/>
      <c r="C478" s="64"/>
      <c r="D478" s="64"/>
      <c r="E478" s="64"/>
      <c r="F478" s="95">
        <f>IFERROR(INDEX('1. Paquetes y Tareas'!$F$16:$F$84,MATCH(BC478,'1. Paquetes y Tareas'!$E$16:$E$84,0)),0)</f>
        <v>0</v>
      </c>
      <c r="G478" s="50"/>
      <c r="H478" s="96">
        <f>IF($C$48="Investigación industrial",IFERROR(INDEX('3. Gasto Total '!$G$25:$G$43,MATCH(G478,'3. Gasto Total '!$B$25:$B$43,0)),""),IFERROR(INDEX('3. Gasto Total '!$H$25:$H$43,MATCH(G478,'3. Gasto Total '!$B$25:$B$43,0)),))</f>
        <v>0</v>
      </c>
      <c r="I478" s="40"/>
      <c r="J478" s="40"/>
      <c r="K478" s="40"/>
      <c r="L478" s="40"/>
      <c r="M478" s="40"/>
      <c r="N478" s="40"/>
      <c r="O478" s="40"/>
      <c r="P478" s="95">
        <f t="shared" si="90"/>
        <v>0</v>
      </c>
      <c r="Q478" s="43"/>
      <c r="R478" s="43"/>
      <c r="S478" s="43"/>
      <c r="T478" s="44"/>
      <c r="U478" s="44"/>
      <c r="V478" s="97">
        <f t="shared" si="91"/>
        <v>0</v>
      </c>
      <c r="W478" s="97">
        <f t="shared" si="79"/>
        <v>0</v>
      </c>
      <c r="X478" s="97">
        <f t="shared" si="80"/>
        <v>0</v>
      </c>
      <c r="Y478" s="113"/>
      <c r="Z478" s="44"/>
      <c r="AA478" s="53"/>
      <c r="AB478" s="53"/>
      <c r="AC478" s="97">
        <f t="shared" si="81"/>
        <v>0</v>
      </c>
      <c r="AD478" s="113"/>
      <c r="AE478" s="46"/>
      <c r="AF478" s="46"/>
      <c r="AG478" s="46"/>
      <c r="AH478" s="97">
        <f t="shared" si="82"/>
        <v>0</v>
      </c>
      <c r="AI478" s="113"/>
      <c r="AJ478" s="46"/>
      <c r="AK478" s="54"/>
      <c r="AL478" s="53"/>
      <c r="AM478" s="97">
        <f t="shared" si="83"/>
        <v>0</v>
      </c>
      <c r="AN478" s="113"/>
      <c r="AO478" s="46"/>
      <c r="AP478" s="54"/>
      <c r="AQ478" s="53"/>
      <c r="AR478" s="97">
        <f t="shared" si="84"/>
        <v>0</v>
      </c>
      <c r="AS478" s="97">
        <f t="shared" si="85"/>
        <v>0</v>
      </c>
      <c r="AT478" s="97">
        <f t="shared" si="86"/>
        <v>0</v>
      </c>
      <c r="AU478" s="97">
        <f t="shared" si="87"/>
        <v>0</v>
      </c>
      <c r="AV478" s="113"/>
      <c r="AW478" s="46"/>
      <c r="AX478" s="46"/>
      <c r="AY478" s="97">
        <f t="shared" si="88"/>
        <v>0</v>
      </c>
      <c r="BC478" s="56" t="str">
        <f t="shared" si="89"/>
        <v/>
      </c>
      <c r="BD478" s="45">
        <f>IF(Q478&gt;'Costes máximos'!$D$22,'Costes máximos'!$D$22,Q478)</f>
        <v>0</v>
      </c>
      <c r="BE478" s="45">
        <f>IF(R478&gt;'Costes máximos'!$D$22,'Costes máximos'!$D$22,R478)</f>
        <v>0</v>
      </c>
      <c r="BF478" s="45">
        <f>IF(S478&gt;'Costes máximos'!$D$22,'Costes máximos'!$D$22,S478)</f>
        <v>0</v>
      </c>
      <c r="BG478" s="45">
        <f>IF(T478&gt;'Costes máximos'!$D$22,'Costes máximos'!$D$22,T478)</f>
        <v>0</v>
      </c>
      <c r="BH478" s="45">
        <f>IF(U478&gt;'Costes máximos'!$D$22,'Costes máximos'!$D$22,U478)</f>
        <v>0</v>
      </c>
    </row>
    <row r="479" spans="2:60" collapsed="1" x14ac:dyDescent="0.25">
      <c r="B479" s="63"/>
      <c r="C479" s="64"/>
      <c r="D479" s="64"/>
      <c r="E479" s="64"/>
      <c r="F479" s="95">
        <f>IFERROR(INDEX('1. Paquetes y Tareas'!$F$16:$F$84,MATCH(BC479,'1. Paquetes y Tareas'!$E$16:$E$84,0)),0)</f>
        <v>0</v>
      </c>
      <c r="G479" s="50"/>
      <c r="H479" s="96">
        <f>IF($C$48="Investigación industrial",IFERROR(INDEX('3. Gasto Total '!$G$25:$G$43,MATCH(G479,'3. Gasto Total '!$B$25:$B$43,0)),""),IFERROR(INDEX('3. Gasto Total '!$H$25:$H$43,MATCH(G479,'3. Gasto Total '!$B$25:$B$43,0)),))</f>
        <v>0</v>
      </c>
      <c r="I479" s="40"/>
      <c r="J479" s="40"/>
      <c r="K479" s="40"/>
      <c r="L479" s="40"/>
      <c r="M479" s="40"/>
      <c r="N479" s="40"/>
      <c r="O479" s="40"/>
      <c r="P479" s="95">
        <f t="shared" si="90"/>
        <v>0</v>
      </c>
      <c r="Q479" s="43"/>
      <c r="R479" s="43"/>
      <c r="S479" s="43"/>
      <c r="T479" s="44"/>
      <c r="U479" s="44"/>
      <c r="V479" s="97">
        <f t="shared" si="91"/>
        <v>0</v>
      </c>
      <c r="W479" s="97">
        <f t="shared" si="79"/>
        <v>0</v>
      </c>
      <c r="X479" s="97">
        <f t="shared" si="80"/>
        <v>0</v>
      </c>
      <c r="Y479" s="113"/>
      <c r="Z479" s="44"/>
      <c r="AA479" s="53"/>
      <c r="AB479" s="53"/>
      <c r="AC479" s="97">
        <f t="shared" si="81"/>
        <v>0</v>
      </c>
      <c r="AD479" s="113"/>
      <c r="AE479" s="46"/>
      <c r="AF479" s="46"/>
      <c r="AG479" s="46"/>
      <c r="AH479" s="97">
        <f t="shared" si="82"/>
        <v>0</v>
      </c>
      <c r="AI479" s="113"/>
      <c r="AJ479" s="46"/>
      <c r="AK479" s="54"/>
      <c r="AL479" s="53"/>
      <c r="AM479" s="97">
        <f t="shared" si="83"/>
        <v>0</v>
      </c>
      <c r="AN479" s="113"/>
      <c r="AO479" s="46"/>
      <c r="AP479" s="54"/>
      <c r="AQ479" s="53"/>
      <c r="AR479" s="97">
        <f t="shared" si="84"/>
        <v>0</v>
      </c>
      <c r="AS479" s="97">
        <f t="shared" si="85"/>
        <v>0</v>
      </c>
      <c r="AT479" s="97">
        <f t="shared" si="86"/>
        <v>0</v>
      </c>
      <c r="AU479" s="97">
        <f t="shared" si="87"/>
        <v>0</v>
      </c>
      <c r="AV479" s="113"/>
      <c r="AW479" s="46"/>
      <c r="AX479" s="46"/>
      <c r="AY479" s="97">
        <f t="shared" si="88"/>
        <v>0</v>
      </c>
      <c r="BC479" s="56" t="str">
        <f t="shared" si="89"/>
        <v/>
      </c>
      <c r="BD479" s="45">
        <f>IF(Q479&gt;'Costes máximos'!$D$22,'Costes máximos'!$D$22,Q479)</f>
        <v>0</v>
      </c>
      <c r="BE479" s="45">
        <f>IF(R479&gt;'Costes máximos'!$D$22,'Costes máximos'!$D$22,R479)</f>
        <v>0</v>
      </c>
      <c r="BF479" s="45">
        <f>IF(S479&gt;'Costes máximos'!$D$22,'Costes máximos'!$D$22,S479)</f>
        <v>0</v>
      </c>
      <c r="BG479" s="45">
        <f>IF(T479&gt;'Costes máximos'!$D$22,'Costes máximos'!$D$22,T479)</f>
        <v>0</v>
      </c>
      <c r="BH479" s="45">
        <f>IF(U479&gt;'Costes máximos'!$D$22,'Costes máximos'!$D$22,U479)</f>
        <v>0</v>
      </c>
    </row>
    <row r="480" spans="2:60" hidden="1" outlineLevel="1" x14ac:dyDescent="0.25">
      <c r="B480" s="63"/>
      <c r="C480" s="64"/>
      <c r="D480" s="64"/>
      <c r="E480" s="64"/>
      <c r="F480" s="95">
        <f>IFERROR(INDEX('1. Paquetes y Tareas'!$F$16:$F$84,MATCH(BC480,'1. Paquetes y Tareas'!$E$16:$E$84,0)),0)</f>
        <v>0</v>
      </c>
      <c r="G480" s="50"/>
      <c r="H480" s="96">
        <f>IF($C$48="Investigación industrial",IFERROR(INDEX('3. Gasto Total '!$G$25:$G$43,MATCH(G480,'3. Gasto Total '!$B$25:$B$43,0)),""),IFERROR(INDEX('3. Gasto Total '!$H$25:$H$43,MATCH(G480,'3. Gasto Total '!$B$25:$B$43,0)),))</f>
        <v>0</v>
      </c>
      <c r="I480" s="40"/>
      <c r="J480" s="40"/>
      <c r="K480" s="40"/>
      <c r="L480" s="40"/>
      <c r="M480" s="40"/>
      <c r="N480" s="40"/>
      <c r="O480" s="40"/>
      <c r="P480" s="95">
        <f t="shared" si="90"/>
        <v>0</v>
      </c>
      <c r="Q480" s="43"/>
      <c r="R480" s="43"/>
      <c r="S480" s="43"/>
      <c r="T480" s="44"/>
      <c r="U480" s="44"/>
      <c r="V480" s="97">
        <f t="shared" si="91"/>
        <v>0</v>
      </c>
      <c r="W480" s="97">
        <f t="shared" si="79"/>
        <v>0</v>
      </c>
      <c r="X480" s="97">
        <f t="shared" si="80"/>
        <v>0</v>
      </c>
      <c r="Y480" s="113"/>
      <c r="Z480" s="44"/>
      <c r="AA480" s="53"/>
      <c r="AB480" s="53"/>
      <c r="AC480" s="97">
        <f t="shared" si="81"/>
        <v>0</v>
      </c>
      <c r="AD480" s="113"/>
      <c r="AE480" s="46"/>
      <c r="AF480" s="46"/>
      <c r="AG480" s="46"/>
      <c r="AH480" s="97">
        <f t="shared" si="82"/>
        <v>0</v>
      </c>
      <c r="AI480" s="113"/>
      <c r="AJ480" s="46"/>
      <c r="AK480" s="54"/>
      <c r="AL480" s="53"/>
      <c r="AM480" s="97">
        <f t="shared" si="83"/>
        <v>0</v>
      </c>
      <c r="AN480" s="113"/>
      <c r="AO480" s="46"/>
      <c r="AP480" s="54"/>
      <c r="AQ480" s="53"/>
      <c r="AR480" s="97">
        <f t="shared" si="84"/>
        <v>0</v>
      </c>
      <c r="AS480" s="97">
        <f t="shared" si="85"/>
        <v>0</v>
      </c>
      <c r="AT480" s="97">
        <f t="shared" si="86"/>
        <v>0</v>
      </c>
      <c r="AU480" s="97">
        <f t="shared" si="87"/>
        <v>0</v>
      </c>
      <c r="AV480" s="113"/>
      <c r="AW480" s="46"/>
      <c r="AX480" s="46"/>
      <c r="AY480" s="97">
        <f t="shared" si="88"/>
        <v>0</v>
      </c>
      <c r="BC480" s="56" t="str">
        <f t="shared" si="89"/>
        <v/>
      </c>
      <c r="BD480" s="45">
        <f>IF(Q480&gt;'Costes máximos'!$D$22,'Costes máximos'!$D$22,Q480)</f>
        <v>0</v>
      </c>
      <c r="BE480" s="45">
        <f>IF(R480&gt;'Costes máximos'!$D$22,'Costes máximos'!$D$22,R480)</f>
        <v>0</v>
      </c>
      <c r="BF480" s="45">
        <f>IF(S480&gt;'Costes máximos'!$D$22,'Costes máximos'!$D$22,S480)</f>
        <v>0</v>
      </c>
      <c r="BG480" s="45">
        <f>IF(T480&gt;'Costes máximos'!$D$22,'Costes máximos'!$D$22,T480)</f>
        <v>0</v>
      </c>
      <c r="BH480" s="45">
        <f>IF(U480&gt;'Costes máximos'!$D$22,'Costes máximos'!$D$22,U480)</f>
        <v>0</v>
      </c>
    </row>
    <row r="481" spans="2:60" hidden="1" outlineLevel="1" x14ac:dyDescent="0.25">
      <c r="B481" s="63"/>
      <c r="C481" s="64"/>
      <c r="D481" s="64"/>
      <c r="E481" s="64"/>
      <c r="F481" s="95">
        <f>IFERROR(INDEX('1. Paquetes y Tareas'!$F$16:$F$84,MATCH(BC481,'1. Paquetes y Tareas'!$E$16:$E$84,0)),0)</f>
        <v>0</v>
      </c>
      <c r="G481" s="50"/>
      <c r="H481" s="96">
        <f>IF($C$48="Investigación industrial",IFERROR(INDEX('3. Gasto Total '!$G$25:$G$43,MATCH(G481,'3. Gasto Total '!$B$25:$B$43,0)),""),IFERROR(INDEX('3. Gasto Total '!$H$25:$H$43,MATCH(G481,'3. Gasto Total '!$B$25:$B$43,0)),))</f>
        <v>0</v>
      </c>
      <c r="I481" s="40"/>
      <c r="J481" s="40"/>
      <c r="K481" s="40"/>
      <c r="L481" s="40"/>
      <c r="M481" s="40"/>
      <c r="N481" s="40"/>
      <c r="O481" s="40"/>
      <c r="P481" s="95">
        <f t="shared" si="90"/>
        <v>0</v>
      </c>
      <c r="Q481" s="43"/>
      <c r="R481" s="43"/>
      <c r="S481" s="43"/>
      <c r="T481" s="44"/>
      <c r="U481" s="44"/>
      <c r="V481" s="97">
        <f t="shared" si="91"/>
        <v>0</v>
      </c>
      <c r="W481" s="97">
        <f t="shared" si="79"/>
        <v>0</v>
      </c>
      <c r="X481" s="97">
        <f t="shared" si="80"/>
        <v>0</v>
      </c>
      <c r="Y481" s="113"/>
      <c r="Z481" s="44"/>
      <c r="AA481" s="53"/>
      <c r="AB481" s="53"/>
      <c r="AC481" s="97">
        <f t="shared" si="81"/>
        <v>0</v>
      </c>
      <c r="AD481" s="113"/>
      <c r="AE481" s="46"/>
      <c r="AF481" s="46"/>
      <c r="AG481" s="46"/>
      <c r="AH481" s="97">
        <f t="shared" si="82"/>
        <v>0</v>
      </c>
      <c r="AI481" s="113"/>
      <c r="AJ481" s="46"/>
      <c r="AK481" s="54"/>
      <c r="AL481" s="53"/>
      <c r="AM481" s="97">
        <f t="shared" si="83"/>
        <v>0</v>
      </c>
      <c r="AN481" s="113"/>
      <c r="AO481" s="46"/>
      <c r="AP481" s="54"/>
      <c r="AQ481" s="53"/>
      <c r="AR481" s="97">
        <f t="shared" si="84"/>
        <v>0</v>
      </c>
      <c r="AS481" s="97">
        <f t="shared" si="85"/>
        <v>0</v>
      </c>
      <c r="AT481" s="97">
        <f t="shared" si="86"/>
        <v>0</v>
      </c>
      <c r="AU481" s="97">
        <f t="shared" si="87"/>
        <v>0</v>
      </c>
      <c r="AV481" s="113"/>
      <c r="AW481" s="46"/>
      <c r="AX481" s="46"/>
      <c r="AY481" s="97">
        <f t="shared" si="88"/>
        <v>0</v>
      </c>
      <c r="BC481" s="56" t="str">
        <f t="shared" si="89"/>
        <v/>
      </c>
      <c r="BD481" s="45">
        <f>IF(Q481&gt;'Costes máximos'!$D$22,'Costes máximos'!$D$22,Q481)</f>
        <v>0</v>
      </c>
      <c r="BE481" s="45">
        <f>IF(R481&gt;'Costes máximos'!$D$22,'Costes máximos'!$D$22,R481)</f>
        <v>0</v>
      </c>
      <c r="BF481" s="45">
        <f>IF(S481&gt;'Costes máximos'!$D$22,'Costes máximos'!$D$22,S481)</f>
        <v>0</v>
      </c>
      <c r="BG481" s="45">
        <f>IF(T481&gt;'Costes máximos'!$D$22,'Costes máximos'!$D$22,T481)</f>
        <v>0</v>
      </c>
      <c r="BH481" s="45">
        <f>IF(U481&gt;'Costes máximos'!$D$22,'Costes máximos'!$D$22,U481)</f>
        <v>0</v>
      </c>
    </row>
    <row r="482" spans="2:60" hidden="1" outlineLevel="1" x14ac:dyDescent="0.25">
      <c r="B482" s="63"/>
      <c r="C482" s="64"/>
      <c r="D482" s="64"/>
      <c r="E482" s="64"/>
      <c r="F482" s="95">
        <f>IFERROR(INDEX('1. Paquetes y Tareas'!$F$16:$F$84,MATCH(BC482,'1. Paquetes y Tareas'!$E$16:$E$84,0)),0)</f>
        <v>0</v>
      </c>
      <c r="G482" s="50"/>
      <c r="H482" s="96">
        <f>IF($C$48="Investigación industrial",IFERROR(INDEX('3. Gasto Total '!$G$25:$G$43,MATCH(G482,'3. Gasto Total '!$B$25:$B$43,0)),""),IFERROR(INDEX('3. Gasto Total '!$H$25:$H$43,MATCH(G482,'3. Gasto Total '!$B$25:$B$43,0)),))</f>
        <v>0</v>
      </c>
      <c r="I482" s="40"/>
      <c r="J482" s="40"/>
      <c r="K482" s="40"/>
      <c r="L482" s="40"/>
      <c r="M482" s="40"/>
      <c r="N482" s="40"/>
      <c r="O482" s="40"/>
      <c r="P482" s="95">
        <f t="shared" si="90"/>
        <v>0</v>
      </c>
      <c r="Q482" s="43"/>
      <c r="R482" s="43"/>
      <c r="S482" s="43"/>
      <c r="T482" s="44"/>
      <c r="U482" s="44"/>
      <c r="V482" s="97">
        <f t="shared" si="91"/>
        <v>0</v>
      </c>
      <c r="W482" s="97">
        <f t="shared" si="79"/>
        <v>0</v>
      </c>
      <c r="X482" s="97">
        <f t="shared" si="80"/>
        <v>0</v>
      </c>
      <c r="Y482" s="113"/>
      <c r="Z482" s="44"/>
      <c r="AA482" s="53"/>
      <c r="AB482" s="53"/>
      <c r="AC482" s="97">
        <f t="shared" si="81"/>
        <v>0</v>
      </c>
      <c r="AD482" s="113"/>
      <c r="AE482" s="46"/>
      <c r="AF482" s="46"/>
      <c r="AG482" s="46"/>
      <c r="AH482" s="97">
        <f t="shared" si="82"/>
        <v>0</v>
      </c>
      <c r="AI482" s="113"/>
      <c r="AJ482" s="46"/>
      <c r="AK482" s="54"/>
      <c r="AL482" s="53"/>
      <c r="AM482" s="97">
        <f t="shared" si="83"/>
        <v>0</v>
      </c>
      <c r="AN482" s="113"/>
      <c r="AO482" s="46"/>
      <c r="AP482" s="54"/>
      <c r="AQ482" s="53"/>
      <c r="AR482" s="97">
        <f t="shared" si="84"/>
        <v>0</v>
      </c>
      <c r="AS482" s="97">
        <f t="shared" si="85"/>
        <v>0</v>
      </c>
      <c r="AT482" s="97">
        <f t="shared" si="86"/>
        <v>0</v>
      </c>
      <c r="AU482" s="97">
        <f t="shared" si="87"/>
        <v>0</v>
      </c>
      <c r="AV482" s="113"/>
      <c r="AW482" s="46"/>
      <c r="AX482" s="46"/>
      <c r="AY482" s="97">
        <f t="shared" si="88"/>
        <v>0</v>
      </c>
      <c r="BC482" s="56" t="str">
        <f t="shared" si="89"/>
        <v/>
      </c>
      <c r="BD482" s="45">
        <f>IF(Q482&gt;'Costes máximos'!$D$22,'Costes máximos'!$D$22,Q482)</f>
        <v>0</v>
      </c>
      <c r="BE482" s="45">
        <f>IF(R482&gt;'Costes máximos'!$D$22,'Costes máximos'!$D$22,R482)</f>
        <v>0</v>
      </c>
      <c r="BF482" s="45">
        <f>IF(S482&gt;'Costes máximos'!$D$22,'Costes máximos'!$D$22,S482)</f>
        <v>0</v>
      </c>
      <c r="BG482" s="45">
        <f>IF(T482&gt;'Costes máximos'!$D$22,'Costes máximos'!$D$22,T482)</f>
        <v>0</v>
      </c>
      <c r="BH482" s="45">
        <f>IF(U482&gt;'Costes máximos'!$D$22,'Costes máximos'!$D$22,U482)</f>
        <v>0</v>
      </c>
    </row>
    <row r="483" spans="2:60" hidden="1" outlineLevel="1" x14ac:dyDescent="0.25">
      <c r="B483" s="63"/>
      <c r="C483" s="64"/>
      <c r="D483" s="64"/>
      <c r="E483" s="64"/>
      <c r="F483" s="95">
        <f>IFERROR(INDEX('1. Paquetes y Tareas'!$F$16:$F$84,MATCH(BC483,'1. Paquetes y Tareas'!$E$16:$E$84,0)),0)</f>
        <v>0</v>
      </c>
      <c r="G483" s="50"/>
      <c r="H483" s="96">
        <f>IF($C$48="Investigación industrial",IFERROR(INDEX('3. Gasto Total '!$G$25:$G$43,MATCH(G483,'3. Gasto Total '!$B$25:$B$43,0)),""),IFERROR(INDEX('3. Gasto Total '!$H$25:$H$43,MATCH(G483,'3. Gasto Total '!$B$25:$B$43,0)),))</f>
        <v>0</v>
      </c>
      <c r="I483" s="40"/>
      <c r="J483" s="40"/>
      <c r="K483" s="40"/>
      <c r="L483" s="40"/>
      <c r="M483" s="40"/>
      <c r="N483" s="40"/>
      <c r="O483" s="40"/>
      <c r="P483" s="95">
        <f t="shared" si="90"/>
        <v>0</v>
      </c>
      <c r="Q483" s="43"/>
      <c r="R483" s="43"/>
      <c r="S483" s="43"/>
      <c r="T483" s="44"/>
      <c r="U483" s="44"/>
      <c r="V483" s="97">
        <f t="shared" si="91"/>
        <v>0</v>
      </c>
      <c r="W483" s="97">
        <f t="shared" si="79"/>
        <v>0</v>
      </c>
      <c r="X483" s="97">
        <f t="shared" si="80"/>
        <v>0</v>
      </c>
      <c r="Y483" s="113"/>
      <c r="Z483" s="44"/>
      <c r="AA483" s="53"/>
      <c r="AB483" s="53"/>
      <c r="AC483" s="97">
        <f t="shared" si="81"/>
        <v>0</v>
      </c>
      <c r="AD483" s="113"/>
      <c r="AE483" s="46"/>
      <c r="AF483" s="46"/>
      <c r="AG483" s="46"/>
      <c r="AH483" s="97">
        <f t="shared" si="82"/>
        <v>0</v>
      </c>
      <c r="AI483" s="113"/>
      <c r="AJ483" s="46"/>
      <c r="AK483" s="54"/>
      <c r="AL483" s="53"/>
      <c r="AM483" s="97">
        <f t="shared" si="83"/>
        <v>0</v>
      </c>
      <c r="AN483" s="113"/>
      <c r="AO483" s="46"/>
      <c r="AP483" s="54"/>
      <c r="AQ483" s="53"/>
      <c r="AR483" s="97">
        <f t="shared" si="84"/>
        <v>0</v>
      </c>
      <c r="AS483" s="97">
        <f t="shared" si="85"/>
        <v>0</v>
      </c>
      <c r="AT483" s="97">
        <f t="shared" si="86"/>
        <v>0</v>
      </c>
      <c r="AU483" s="97">
        <f t="shared" si="87"/>
        <v>0</v>
      </c>
      <c r="AV483" s="113"/>
      <c r="AW483" s="46"/>
      <c r="AX483" s="46"/>
      <c r="AY483" s="97">
        <f t="shared" si="88"/>
        <v>0</v>
      </c>
      <c r="BC483" s="56" t="str">
        <f t="shared" si="89"/>
        <v/>
      </c>
      <c r="BD483" s="45">
        <f>IF(Q483&gt;'Costes máximos'!$D$22,'Costes máximos'!$D$22,Q483)</f>
        <v>0</v>
      </c>
      <c r="BE483" s="45">
        <f>IF(R483&gt;'Costes máximos'!$D$22,'Costes máximos'!$D$22,R483)</f>
        <v>0</v>
      </c>
      <c r="BF483" s="45">
        <f>IF(S483&gt;'Costes máximos'!$D$22,'Costes máximos'!$D$22,S483)</f>
        <v>0</v>
      </c>
      <c r="BG483" s="45">
        <f>IF(T483&gt;'Costes máximos'!$D$22,'Costes máximos'!$D$22,T483)</f>
        <v>0</v>
      </c>
      <c r="BH483" s="45">
        <f>IF(U483&gt;'Costes máximos'!$D$22,'Costes máximos'!$D$22,U483)</f>
        <v>0</v>
      </c>
    </row>
    <row r="484" spans="2:60" hidden="1" outlineLevel="1" x14ac:dyDescent="0.25">
      <c r="B484" s="63"/>
      <c r="C484" s="64"/>
      <c r="D484" s="64"/>
      <c r="E484" s="64"/>
      <c r="F484" s="95">
        <f>IFERROR(INDEX('1. Paquetes y Tareas'!$F$16:$F$84,MATCH(BC484,'1. Paquetes y Tareas'!$E$16:$E$84,0)),0)</f>
        <v>0</v>
      </c>
      <c r="G484" s="50"/>
      <c r="H484" s="96">
        <f>IF($C$48="Investigación industrial",IFERROR(INDEX('3. Gasto Total '!$G$25:$G$43,MATCH(G484,'3. Gasto Total '!$B$25:$B$43,0)),""),IFERROR(INDEX('3. Gasto Total '!$H$25:$H$43,MATCH(G484,'3. Gasto Total '!$B$25:$B$43,0)),))</f>
        <v>0</v>
      </c>
      <c r="I484" s="40"/>
      <c r="J484" s="40"/>
      <c r="K484" s="40"/>
      <c r="L484" s="40"/>
      <c r="M484" s="40"/>
      <c r="N484" s="40"/>
      <c r="O484" s="40"/>
      <c r="P484" s="95">
        <f t="shared" si="90"/>
        <v>0</v>
      </c>
      <c r="Q484" s="43"/>
      <c r="R484" s="43"/>
      <c r="S484" s="43"/>
      <c r="T484" s="44"/>
      <c r="U484" s="44"/>
      <c r="V484" s="97">
        <f t="shared" si="91"/>
        <v>0</v>
      </c>
      <c r="W484" s="97">
        <f t="shared" si="79"/>
        <v>0</v>
      </c>
      <c r="X484" s="97">
        <f t="shared" si="80"/>
        <v>0</v>
      </c>
      <c r="Y484" s="113"/>
      <c r="Z484" s="44"/>
      <c r="AA484" s="53"/>
      <c r="AB484" s="53"/>
      <c r="AC484" s="97">
        <f t="shared" si="81"/>
        <v>0</v>
      </c>
      <c r="AD484" s="113"/>
      <c r="AE484" s="46"/>
      <c r="AF484" s="46"/>
      <c r="AG484" s="46"/>
      <c r="AH484" s="97">
        <f t="shared" si="82"/>
        <v>0</v>
      </c>
      <c r="AI484" s="113"/>
      <c r="AJ484" s="46"/>
      <c r="AK484" s="54"/>
      <c r="AL484" s="53"/>
      <c r="AM484" s="97">
        <f t="shared" si="83"/>
        <v>0</v>
      </c>
      <c r="AN484" s="113"/>
      <c r="AO484" s="46"/>
      <c r="AP484" s="54"/>
      <c r="AQ484" s="53"/>
      <c r="AR484" s="97">
        <f t="shared" si="84"/>
        <v>0</v>
      </c>
      <c r="AS484" s="97">
        <f t="shared" si="85"/>
        <v>0</v>
      </c>
      <c r="AT484" s="97">
        <f t="shared" si="86"/>
        <v>0</v>
      </c>
      <c r="AU484" s="97">
        <f t="shared" si="87"/>
        <v>0</v>
      </c>
      <c r="AV484" s="113"/>
      <c r="AW484" s="46"/>
      <c r="AX484" s="46"/>
      <c r="AY484" s="97">
        <f t="shared" si="88"/>
        <v>0</v>
      </c>
      <c r="BC484" s="56" t="str">
        <f t="shared" si="89"/>
        <v/>
      </c>
      <c r="BD484" s="45">
        <f>IF(Q484&gt;'Costes máximos'!$D$22,'Costes máximos'!$D$22,Q484)</f>
        <v>0</v>
      </c>
      <c r="BE484" s="45">
        <f>IF(R484&gt;'Costes máximos'!$D$22,'Costes máximos'!$D$22,R484)</f>
        <v>0</v>
      </c>
      <c r="BF484" s="45">
        <f>IF(S484&gt;'Costes máximos'!$D$22,'Costes máximos'!$D$22,S484)</f>
        <v>0</v>
      </c>
      <c r="BG484" s="45">
        <f>IF(T484&gt;'Costes máximos'!$D$22,'Costes máximos'!$D$22,T484)</f>
        <v>0</v>
      </c>
      <c r="BH484" s="45">
        <f>IF(U484&gt;'Costes máximos'!$D$22,'Costes máximos'!$D$22,U484)</f>
        <v>0</v>
      </c>
    </row>
    <row r="485" spans="2:60" hidden="1" outlineLevel="1" x14ac:dyDescent="0.25">
      <c r="B485" s="63"/>
      <c r="C485" s="64"/>
      <c r="D485" s="64"/>
      <c r="E485" s="64"/>
      <c r="F485" s="95">
        <f>IFERROR(INDEX('1. Paquetes y Tareas'!$F$16:$F$84,MATCH(BC485,'1. Paquetes y Tareas'!$E$16:$E$84,0)),0)</f>
        <v>0</v>
      </c>
      <c r="G485" s="50"/>
      <c r="H485" s="96">
        <f>IF($C$48="Investigación industrial",IFERROR(INDEX('3. Gasto Total '!$G$25:$G$43,MATCH(G485,'3. Gasto Total '!$B$25:$B$43,0)),""),IFERROR(INDEX('3. Gasto Total '!$H$25:$H$43,MATCH(G485,'3. Gasto Total '!$B$25:$B$43,0)),))</f>
        <v>0</v>
      </c>
      <c r="I485" s="40"/>
      <c r="J485" s="40"/>
      <c r="K485" s="40"/>
      <c r="L485" s="40"/>
      <c r="M485" s="40"/>
      <c r="N485" s="40"/>
      <c r="O485" s="40"/>
      <c r="P485" s="95">
        <f t="shared" si="90"/>
        <v>0</v>
      </c>
      <c r="Q485" s="43"/>
      <c r="R485" s="43"/>
      <c r="S485" s="43"/>
      <c r="T485" s="44"/>
      <c r="U485" s="44"/>
      <c r="V485" s="97">
        <f t="shared" si="91"/>
        <v>0</v>
      </c>
      <c r="W485" s="97">
        <f t="shared" si="79"/>
        <v>0</v>
      </c>
      <c r="X485" s="97">
        <f t="shared" si="80"/>
        <v>0</v>
      </c>
      <c r="Y485" s="113"/>
      <c r="Z485" s="44"/>
      <c r="AA485" s="53"/>
      <c r="AB485" s="53"/>
      <c r="AC485" s="97">
        <f t="shared" si="81"/>
        <v>0</v>
      </c>
      <c r="AD485" s="113"/>
      <c r="AE485" s="46"/>
      <c r="AF485" s="46"/>
      <c r="AG485" s="46"/>
      <c r="AH485" s="97">
        <f t="shared" si="82"/>
        <v>0</v>
      </c>
      <c r="AI485" s="113"/>
      <c r="AJ485" s="46"/>
      <c r="AK485" s="54"/>
      <c r="AL485" s="53"/>
      <c r="AM485" s="97">
        <f t="shared" si="83"/>
        <v>0</v>
      </c>
      <c r="AN485" s="113"/>
      <c r="AO485" s="46"/>
      <c r="AP485" s="54"/>
      <c r="AQ485" s="53"/>
      <c r="AR485" s="97">
        <f t="shared" si="84"/>
        <v>0</v>
      </c>
      <c r="AS485" s="97">
        <f t="shared" si="85"/>
        <v>0</v>
      </c>
      <c r="AT485" s="97">
        <f t="shared" si="86"/>
        <v>0</v>
      </c>
      <c r="AU485" s="97">
        <f t="shared" si="87"/>
        <v>0</v>
      </c>
      <c r="AV485" s="113"/>
      <c r="AW485" s="46"/>
      <c r="AX485" s="46"/>
      <c r="AY485" s="97">
        <f t="shared" si="88"/>
        <v>0</v>
      </c>
      <c r="BC485" s="56" t="str">
        <f t="shared" si="89"/>
        <v/>
      </c>
      <c r="BD485" s="45">
        <f>IF(Q485&gt;'Costes máximos'!$D$22,'Costes máximos'!$D$22,Q485)</f>
        <v>0</v>
      </c>
      <c r="BE485" s="45">
        <f>IF(R485&gt;'Costes máximos'!$D$22,'Costes máximos'!$D$22,R485)</f>
        <v>0</v>
      </c>
      <c r="BF485" s="45">
        <f>IF(S485&gt;'Costes máximos'!$D$22,'Costes máximos'!$D$22,S485)</f>
        <v>0</v>
      </c>
      <c r="BG485" s="45">
        <f>IF(T485&gt;'Costes máximos'!$D$22,'Costes máximos'!$D$22,T485)</f>
        <v>0</v>
      </c>
      <c r="BH485" s="45">
        <f>IF(U485&gt;'Costes máximos'!$D$22,'Costes máximos'!$D$22,U485)</f>
        <v>0</v>
      </c>
    </row>
    <row r="486" spans="2:60" hidden="1" outlineLevel="1" x14ac:dyDescent="0.25">
      <c r="B486" s="63"/>
      <c r="C486" s="64"/>
      <c r="D486" s="64"/>
      <c r="E486" s="64"/>
      <c r="F486" s="95">
        <f>IFERROR(INDEX('1. Paquetes y Tareas'!$F$16:$F$84,MATCH(BC486,'1. Paquetes y Tareas'!$E$16:$E$84,0)),0)</f>
        <v>0</v>
      </c>
      <c r="G486" s="50"/>
      <c r="H486" s="96">
        <f>IF($C$48="Investigación industrial",IFERROR(INDEX('3. Gasto Total '!$G$25:$G$43,MATCH(G486,'3. Gasto Total '!$B$25:$B$43,0)),""),IFERROR(INDEX('3. Gasto Total '!$H$25:$H$43,MATCH(G486,'3. Gasto Total '!$B$25:$B$43,0)),))</f>
        <v>0</v>
      </c>
      <c r="I486" s="40"/>
      <c r="J486" s="40"/>
      <c r="K486" s="40"/>
      <c r="L486" s="40"/>
      <c r="M486" s="40"/>
      <c r="N486" s="40"/>
      <c r="O486" s="40"/>
      <c r="P486" s="95">
        <f t="shared" si="90"/>
        <v>0</v>
      </c>
      <c r="Q486" s="43"/>
      <c r="R486" s="43"/>
      <c r="S486" s="43"/>
      <c r="T486" s="44"/>
      <c r="U486" s="44"/>
      <c r="V486" s="97">
        <f t="shared" si="91"/>
        <v>0</v>
      </c>
      <c r="W486" s="97">
        <f t="shared" si="79"/>
        <v>0</v>
      </c>
      <c r="X486" s="97">
        <f t="shared" si="80"/>
        <v>0</v>
      </c>
      <c r="Y486" s="113"/>
      <c r="Z486" s="44"/>
      <c r="AA486" s="53"/>
      <c r="AB486" s="53"/>
      <c r="AC486" s="97">
        <f t="shared" si="81"/>
        <v>0</v>
      </c>
      <c r="AD486" s="113"/>
      <c r="AE486" s="46"/>
      <c r="AF486" s="46"/>
      <c r="AG486" s="46"/>
      <c r="AH486" s="97">
        <f t="shared" si="82"/>
        <v>0</v>
      </c>
      <c r="AI486" s="113"/>
      <c r="AJ486" s="46"/>
      <c r="AK486" s="54"/>
      <c r="AL486" s="53"/>
      <c r="AM486" s="97">
        <f t="shared" si="83"/>
        <v>0</v>
      </c>
      <c r="AN486" s="113"/>
      <c r="AO486" s="46"/>
      <c r="AP486" s="54"/>
      <c r="AQ486" s="53"/>
      <c r="AR486" s="97">
        <f t="shared" si="84"/>
        <v>0</v>
      </c>
      <c r="AS486" s="97">
        <f t="shared" si="85"/>
        <v>0</v>
      </c>
      <c r="AT486" s="97">
        <f t="shared" si="86"/>
        <v>0</v>
      </c>
      <c r="AU486" s="97">
        <f t="shared" si="87"/>
        <v>0</v>
      </c>
      <c r="AV486" s="113"/>
      <c r="AW486" s="46"/>
      <c r="AX486" s="46"/>
      <c r="AY486" s="97">
        <f t="shared" si="88"/>
        <v>0</v>
      </c>
      <c r="BC486" s="56" t="str">
        <f t="shared" si="89"/>
        <v/>
      </c>
      <c r="BD486" s="45">
        <f>IF(Q486&gt;'Costes máximos'!$D$22,'Costes máximos'!$D$22,Q486)</f>
        <v>0</v>
      </c>
      <c r="BE486" s="45">
        <f>IF(R486&gt;'Costes máximos'!$D$22,'Costes máximos'!$D$22,R486)</f>
        <v>0</v>
      </c>
      <c r="BF486" s="45">
        <f>IF(S486&gt;'Costes máximos'!$D$22,'Costes máximos'!$D$22,S486)</f>
        <v>0</v>
      </c>
      <c r="BG486" s="45">
        <f>IF(T486&gt;'Costes máximos'!$D$22,'Costes máximos'!$D$22,T486)</f>
        <v>0</v>
      </c>
      <c r="BH486" s="45">
        <f>IF(U486&gt;'Costes máximos'!$D$22,'Costes máximos'!$D$22,U486)</f>
        <v>0</v>
      </c>
    </row>
    <row r="487" spans="2:60" hidden="1" outlineLevel="1" x14ac:dyDescent="0.25">
      <c r="B487" s="63"/>
      <c r="C487" s="64"/>
      <c r="D487" s="64"/>
      <c r="E487" s="64"/>
      <c r="F487" s="95">
        <f>IFERROR(INDEX('1. Paquetes y Tareas'!$F$16:$F$84,MATCH(BC487,'1. Paquetes y Tareas'!$E$16:$E$84,0)),0)</f>
        <v>0</v>
      </c>
      <c r="G487" s="50"/>
      <c r="H487" s="96">
        <f>IF($C$48="Investigación industrial",IFERROR(INDEX('3. Gasto Total '!$G$25:$G$43,MATCH(G487,'3. Gasto Total '!$B$25:$B$43,0)),""),IFERROR(INDEX('3. Gasto Total '!$H$25:$H$43,MATCH(G487,'3. Gasto Total '!$B$25:$B$43,0)),))</f>
        <v>0</v>
      </c>
      <c r="I487" s="40"/>
      <c r="J487" s="40"/>
      <c r="K487" s="40"/>
      <c r="L487" s="40"/>
      <c r="M487" s="40"/>
      <c r="N487" s="40"/>
      <c r="O487" s="40"/>
      <c r="P487" s="95">
        <f t="shared" si="90"/>
        <v>0</v>
      </c>
      <c r="Q487" s="43"/>
      <c r="R487" s="43"/>
      <c r="S487" s="43"/>
      <c r="T487" s="44"/>
      <c r="U487" s="44"/>
      <c r="V487" s="97">
        <f t="shared" si="91"/>
        <v>0</v>
      </c>
      <c r="W487" s="97">
        <f t="shared" si="79"/>
        <v>0</v>
      </c>
      <c r="X487" s="97">
        <f t="shared" si="80"/>
        <v>0</v>
      </c>
      <c r="Y487" s="113"/>
      <c r="Z487" s="44"/>
      <c r="AA487" s="53"/>
      <c r="AB487" s="53"/>
      <c r="AC487" s="97">
        <f t="shared" si="81"/>
        <v>0</v>
      </c>
      <c r="AD487" s="113"/>
      <c r="AE487" s="46"/>
      <c r="AF487" s="46"/>
      <c r="AG487" s="46"/>
      <c r="AH487" s="97">
        <f t="shared" si="82"/>
        <v>0</v>
      </c>
      <c r="AI487" s="113"/>
      <c r="AJ487" s="46"/>
      <c r="AK487" s="54"/>
      <c r="AL487" s="53"/>
      <c r="AM487" s="97">
        <f t="shared" si="83"/>
        <v>0</v>
      </c>
      <c r="AN487" s="113"/>
      <c r="AO487" s="46"/>
      <c r="AP487" s="54"/>
      <c r="AQ487" s="53"/>
      <c r="AR487" s="97">
        <f t="shared" si="84"/>
        <v>0</v>
      </c>
      <c r="AS487" s="97">
        <f t="shared" si="85"/>
        <v>0</v>
      </c>
      <c r="AT487" s="97">
        <f t="shared" si="86"/>
        <v>0</v>
      </c>
      <c r="AU487" s="97">
        <f t="shared" si="87"/>
        <v>0</v>
      </c>
      <c r="AV487" s="113"/>
      <c r="AW487" s="46"/>
      <c r="AX487" s="46"/>
      <c r="AY487" s="97">
        <f t="shared" si="88"/>
        <v>0</v>
      </c>
      <c r="BC487" s="56" t="str">
        <f t="shared" si="89"/>
        <v/>
      </c>
      <c r="BD487" s="45">
        <f>IF(Q487&gt;'Costes máximos'!$D$22,'Costes máximos'!$D$22,Q487)</f>
        <v>0</v>
      </c>
      <c r="BE487" s="45">
        <f>IF(R487&gt;'Costes máximos'!$D$22,'Costes máximos'!$D$22,R487)</f>
        <v>0</v>
      </c>
      <c r="BF487" s="45">
        <f>IF(S487&gt;'Costes máximos'!$D$22,'Costes máximos'!$D$22,S487)</f>
        <v>0</v>
      </c>
      <c r="BG487" s="45">
        <f>IF(T487&gt;'Costes máximos'!$D$22,'Costes máximos'!$D$22,T487)</f>
        <v>0</v>
      </c>
      <c r="BH487" s="45">
        <f>IF(U487&gt;'Costes máximos'!$D$22,'Costes máximos'!$D$22,U487)</f>
        <v>0</v>
      </c>
    </row>
    <row r="488" spans="2:60" hidden="1" outlineLevel="1" x14ac:dyDescent="0.25">
      <c r="B488" s="63"/>
      <c r="C488" s="64"/>
      <c r="D488" s="64"/>
      <c r="E488" s="64"/>
      <c r="F488" s="95">
        <f>IFERROR(INDEX('1. Paquetes y Tareas'!$F$16:$F$84,MATCH(BC488,'1. Paquetes y Tareas'!$E$16:$E$84,0)),0)</f>
        <v>0</v>
      </c>
      <c r="G488" s="50"/>
      <c r="H488" s="96">
        <f>IF($C$48="Investigación industrial",IFERROR(INDEX('3. Gasto Total '!$G$25:$G$43,MATCH(G488,'3. Gasto Total '!$B$25:$B$43,0)),""),IFERROR(INDEX('3. Gasto Total '!$H$25:$H$43,MATCH(G488,'3. Gasto Total '!$B$25:$B$43,0)),))</f>
        <v>0</v>
      </c>
      <c r="I488" s="40"/>
      <c r="J488" s="40"/>
      <c r="K488" s="40"/>
      <c r="L488" s="40"/>
      <c r="M488" s="40"/>
      <c r="N488" s="40"/>
      <c r="O488" s="40"/>
      <c r="P488" s="95">
        <f t="shared" si="90"/>
        <v>0</v>
      </c>
      <c r="Q488" s="43"/>
      <c r="R488" s="43"/>
      <c r="S488" s="43"/>
      <c r="T488" s="44"/>
      <c r="U488" s="44"/>
      <c r="V488" s="97">
        <f t="shared" si="91"/>
        <v>0</v>
      </c>
      <c r="W488" s="97">
        <f t="shared" si="79"/>
        <v>0</v>
      </c>
      <c r="X488" s="97">
        <f t="shared" si="80"/>
        <v>0</v>
      </c>
      <c r="Y488" s="113"/>
      <c r="Z488" s="44"/>
      <c r="AA488" s="53"/>
      <c r="AB488" s="53"/>
      <c r="AC488" s="97">
        <f t="shared" si="81"/>
        <v>0</v>
      </c>
      <c r="AD488" s="113"/>
      <c r="AE488" s="46"/>
      <c r="AF488" s="46"/>
      <c r="AG488" s="46"/>
      <c r="AH488" s="97">
        <f t="shared" si="82"/>
        <v>0</v>
      </c>
      <c r="AI488" s="113"/>
      <c r="AJ488" s="46"/>
      <c r="AK488" s="54"/>
      <c r="AL488" s="53"/>
      <c r="AM488" s="97">
        <f t="shared" si="83"/>
        <v>0</v>
      </c>
      <c r="AN488" s="113"/>
      <c r="AO488" s="46"/>
      <c r="AP488" s="54"/>
      <c r="AQ488" s="53"/>
      <c r="AR488" s="97">
        <f t="shared" si="84"/>
        <v>0</v>
      </c>
      <c r="AS488" s="97">
        <f t="shared" si="85"/>
        <v>0</v>
      </c>
      <c r="AT488" s="97">
        <f t="shared" si="86"/>
        <v>0</v>
      </c>
      <c r="AU488" s="97">
        <f t="shared" si="87"/>
        <v>0</v>
      </c>
      <c r="AV488" s="113"/>
      <c r="AW488" s="46"/>
      <c r="AX488" s="46"/>
      <c r="AY488" s="97">
        <f t="shared" si="88"/>
        <v>0</v>
      </c>
      <c r="BC488" s="56" t="str">
        <f t="shared" si="89"/>
        <v/>
      </c>
      <c r="BD488" s="45">
        <f>IF(Q488&gt;'Costes máximos'!$D$22,'Costes máximos'!$D$22,Q488)</f>
        <v>0</v>
      </c>
      <c r="BE488" s="45">
        <f>IF(R488&gt;'Costes máximos'!$D$22,'Costes máximos'!$D$22,R488)</f>
        <v>0</v>
      </c>
      <c r="BF488" s="45">
        <f>IF(S488&gt;'Costes máximos'!$D$22,'Costes máximos'!$D$22,S488)</f>
        <v>0</v>
      </c>
      <c r="BG488" s="45">
        <f>IF(T488&gt;'Costes máximos'!$D$22,'Costes máximos'!$D$22,T488)</f>
        <v>0</v>
      </c>
      <c r="BH488" s="45">
        <f>IF(U488&gt;'Costes máximos'!$D$22,'Costes máximos'!$D$22,U488)</f>
        <v>0</v>
      </c>
    </row>
    <row r="489" spans="2:60" hidden="1" outlineLevel="1" x14ac:dyDescent="0.25">
      <c r="B489" s="63"/>
      <c r="C489" s="64"/>
      <c r="D489" s="64"/>
      <c r="E489" s="64"/>
      <c r="F489" s="95">
        <f>IFERROR(INDEX('1. Paquetes y Tareas'!$F$16:$F$84,MATCH(BC489,'1. Paquetes y Tareas'!$E$16:$E$84,0)),0)</f>
        <v>0</v>
      </c>
      <c r="G489" s="50"/>
      <c r="H489" s="96">
        <f>IF($C$48="Investigación industrial",IFERROR(INDEX('3. Gasto Total '!$G$25:$G$43,MATCH(G489,'3. Gasto Total '!$B$25:$B$43,0)),""),IFERROR(INDEX('3. Gasto Total '!$H$25:$H$43,MATCH(G489,'3. Gasto Total '!$B$25:$B$43,0)),))</f>
        <v>0</v>
      </c>
      <c r="I489" s="40"/>
      <c r="J489" s="40"/>
      <c r="K489" s="40"/>
      <c r="L489" s="40"/>
      <c r="M489" s="40"/>
      <c r="N489" s="40"/>
      <c r="O489" s="40"/>
      <c r="P489" s="95">
        <f t="shared" si="90"/>
        <v>0</v>
      </c>
      <c r="Q489" s="43"/>
      <c r="R489" s="43"/>
      <c r="S489" s="43"/>
      <c r="T489" s="44"/>
      <c r="U489" s="44"/>
      <c r="V489" s="97">
        <f t="shared" si="91"/>
        <v>0</v>
      </c>
      <c r="W489" s="97">
        <f t="shared" si="79"/>
        <v>0</v>
      </c>
      <c r="X489" s="97">
        <f t="shared" si="80"/>
        <v>0</v>
      </c>
      <c r="Y489" s="113"/>
      <c r="Z489" s="44"/>
      <c r="AA489" s="53"/>
      <c r="AB489" s="53"/>
      <c r="AC489" s="97">
        <f t="shared" si="81"/>
        <v>0</v>
      </c>
      <c r="AD489" s="113"/>
      <c r="AE489" s="46"/>
      <c r="AF489" s="46"/>
      <c r="AG489" s="46"/>
      <c r="AH489" s="97">
        <f t="shared" si="82"/>
        <v>0</v>
      </c>
      <c r="AI489" s="113"/>
      <c r="AJ489" s="46"/>
      <c r="AK489" s="54"/>
      <c r="AL489" s="53"/>
      <c r="AM489" s="97">
        <f t="shared" si="83"/>
        <v>0</v>
      </c>
      <c r="AN489" s="113"/>
      <c r="AO489" s="46"/>
      <c r="AP489" s="54"/>
      <c r="AQ489" s="53"/>
      <c r="AR489" s="97">
        <f t="shared" si="84"/>
        <v>0</v>
      </c>
      <c r="AS489" s="97">
        <f t="shared" si="85"/>
        <v>0</v>
      </c>
      <c r="AT489" s="97">
        <f t="shared" si="86"/>
        <v>0</v>
      </c>
      <c r="AU489" s="97">
        <f t="shared" si="87"/>
        <v>0</v>
      </c>
      <c r="AV489" s="113"/>
      <c r="AW489" s="46"/>
      <c r="AX489" s="46"/>
      <c r="AY489" s="97">
        <f t="shared" si="88"/>
        <v>0</v>
      </c>
      <c r="BC489" s="56" t="str">
        <f t="shared" si="89"/>
        <v/>
      </c>
      <c r="BD489" s="45">
        <f>IF(Q489&gt;'Costes máximos'!$D$22,'Costes máximos'!$D$22,Q489)</f>
        <v>0</v>
      </c>
      <c r="BE489" s="45">
        <f>IF(R489&gt;'Costes máximos'!$D$22,'Costes máximos'!$D$22,R489)</f>
        <v>0</v>
      </c>
      <c r="BF489" s="45">
        <f>IF(S489&gt;'Costes máximos'!$D$22,'Costes máximos'!$D$22,S489)</f>
        <v>0</v>
      </c>
      <c r="BG489" s="45">
        <f>IF(T489&gt;'Costes máximos'!$D$22,'Costes máximos'!$D$22,T489)</f>
        <v>0</v>
      </c>
      <c r="BH489" s="45">
        <f>IF(U489&gt;'Costes máximos'!$D$22,'Costes máximos'!$D$22,U489)</f>
        <v>0</v>
      </c>
    </row>
    <row r="490" spans="2:60" hidden="1" outlineLevel="1" x14ac:dyDescent="0.25">
      <c r="B490" s="63"/>
      <c r="C490" s="64"/>
      <c r="D490" s="64"/>
      <c r="E490" s="64"/>
      <c r="F490" s="95">
        <f>IFERROR(INDEX('1. Paquetes y Tareas'!$F$16:$F$84,MATCH(BC490,'1. Paquetes y Tareas'!$E$16:$E$84,0)),0)</f>
        <v>0</v>
      </c>
      <c r="G490" s="50"/>
      <c r="H490" s="96">
        <f>IF($C$48="Investigación industrial",IFERROR(INDEX('3. Gasto Total '!$G$25:$G$43,MATCH(G490,'3. Gasto Total '!$B$25:$B$43,0)),""),IFERROR(INDEX('3. Gasto Total '!$H$25:$H$43,MATCH(G490,'3. Gasto Total '!$B$25:$B$43,0)),))</f>
        <v>0</v>
      </c>
      <c r="I490" s="40"/>
      <c r="J490" s="40"/>
      <c r="K490" s="40"/>
      <c r="L490" s="40"/>
      <c r="M490" s="40"/>
      <c r="N490" s="40"/>
      <c r="O490" s="40"/>
      <c r="P490" s="95">
        <f t="shared" si="90"/>
        <v>0</v>
      </c>
      <c r="Q490" s="43"/>
      <c r="R490" s="43"/>
      <c r="S490" s="43"/>
      <c r="T490" s="44"/>
      <c r="U490" s="44"/>
      <c r="V490" s="97">
        <f t="shared" si="91"/>
        <v>0</v>
      </c>
      <c r="W490" s="97">
        <f t="shared" si="79"/>
        <v>0</v>
      </c>
      <c r="X490" s="97">
        <f t="shared" si="80"/>
        <v>0</v>
      </c>
      <c r="Y490" s="113"/>
      <c r="Z490" s="44"/>
      <c r="AA490" s="53"/>
      <c r="AB490" s="53"/>
      <c r="AC490" s="97">
        <f t="shared" si="81"/>
        <v>0</v>
      </c>
      <c r="AD490" s="113"/>
      <c r="AE490" s="46"/>
      <c r="AF490" s="46"/>
      <c r="AG490" s="46"/>
      <c r="AH490" s="97">
        <f t="shared" si="82"/>
        <v>0</v>
      </c>
      <c r="AI490" s="113"/>
      <c r="AJ490" s="46"/>
      <c r="AK490" s="54"/>
      <c r="AL490" s="53"/>
      <c r="AM490" s="97">
        <f t="shared" si="83"/>
        <v>0</v>
      </c>
      <c r="AN490" s="113"/>
      <c r="AO490" s="46"/>
      <c r="AP490" s="54"/>
      <c r="AQ490" s="53"/>
      <c r="AR490" s="97">
        <f t="shared" si="84"/>
        <v>0</v>
      </c>
      <c r="AS490" s="97">
        <f t="shared" si="85"/>
        <v>0</v>
      </c>
      <c r="AT490" s="97">
        <f t="shared" si="86"/>
        <v>0</v>
      </c>
      <c r="AU490" s="97">
        <f t="shared" si="87"/>
        <v>0</v>
      </c>
      <c r="AV490" s="113"/>
      <c r="AW490" s="46"/>
      <c r="AX490" s="46"/>
      <c r="AY490" s="97">
        <f t="shared" si="88"/>
        <v>0</v>
      </c>
      <c r="BC490" s="56" t="str">
        <f t="shared" si="89"/>
        <v/>
      </c>
      <c r="BD490" s="45">
        <f>IF(Q490&gt;'Costes máximos'!$D$22,'Costes máximos'!$D$22,Q490)</f>
        <v>0</v>
      </c>
      <c r="BE490" s="45">
        <f>IF(R490&gt;'Costes máximos'!$D$22,'Costes máximos'!$D$22,R490)</f>
        <v>0</v>
      </c>
      <c r="BF490" s="45">
        <f>IF(S490&gt;'Costes máximos'!$D$22,'Costes máximos'!$D$22,S490)</f>
        <v>0</v>
      </c>
      <c r="BG490" s="45">
        <f>IF(T490&gt;'Costes máximos'!$D$22,'Costes máximos'!$D$22,T490)</f>
        <v>0</v>
      </c>
      <c r="BH490" s="45">
        <f>IF(U490&gt;'Costes máximos'!$D$22,'Costes máximos'!$D$22,U490)</f>
        <v>0</v>
      </c>
    </row>
    <row r="491" spans="2:60" hidden="1" outlineLevel="1" x14ac:dyDescent="0.25">
      <c r="B491" s="63"/>
      <c r="C491" s="64"/>
      <c r="D491" s="64"/>
      <c r="E491" s="64"/>
      <c r="F491" s="95">
        <f>IFERROR(INDEX('1. Paquetes y Tareas'!$F$16:$F$84,MATCH(BC491,'1. Paquetes y Tareas'!$E$16:$E$84,0)),0)</f>
        <v>0</v>
      </c>
      <c r="G491" s="50"/>
      <c r="H491" s="96">
        <f>IF($C$48="Investigación industrial",IFERROR(INDEX('3. Gasto Total '!$G$25:$G$43,MATCH(G491,'3. Gasto Total '!$B$25:$B$43,0)),""),IFERROR(INDEX('3. Gasto Total '!$H$25:$H$43,MATCH(G491,'3. Gasto Total '!$B$25:$B$43,0)),))</f>
        <v>0</v>
      </c>
      <c r="I491" s="40"/>
      <c r="J491" s="40"/>
      <c r="K491" s="40"/>
      <c r="L491" s="40"/>
      <c r="M491" s="40"/>
      <c r="N491" s="40"/>
      <c r="O491" s="40"/>
      <c r="P491" s="95">
        <f t="shared" si="90"/>
        <v>0</v>
      </c>
      <c r="Q491" s="43"/>
      <c r="R491" s="43"/>
      <c r="S491" s="43"/>
      <c r="T491" s="44"/>
      <c r="U491" s="44"/>
      <c r="V491" s="97">
        <f t="shared" si="91"/>
        <v>0</v>
      </c>
      <c r="W491" s="97">
        <f t="shared" si="79"/>
        <v>0</v>
      </c>
      <c r="X491" s="97">
        <f t="shared" si="80"/>
        <v>0</v>
      </c>
      <c r="Y491" s="113"/>
      <c r="Z491" s="44"/>
      <c r="AA491" s="53"/>
      <c r="AB491" s="53"/>
      <c r="AC491" s="97">
        <f t="shared" si="81"/>
        <v>0</v>
      </c>
      <c r="AD491" s="113"/>
      <c r="AE491" s="46"/>
      <c r="AF491" s="46"/>
      <c r="AG491" s="46"/>
      <c r="AH491" s="97">
        <f t="shared" si="82"/>
        <v>0</v>
      </c>
      <c r="AI491" s="113"/>
      <c r="AJ491" s="46"/>
      <c r="AK491" s="54"/>
      <c r="AL491" s="53"/>
      <c r="AM491" s="97">
        <f t="shared" si="83"/>
        <v>0</v>
      </c>
      <c r="AN491" s="113"/>
      <c r="AO491" s="46"/>
      <c r="AP491" s="54"/>
      <c r="AQ491" s="53"/>
      <c r="AR491" s="97">
        <f t="shared" si="84"/>
        <v>0</v>
      </c>
      <c r="AS491" s="97">
        <f t="shared" si="85"/>
        <v>0</v>
      </c>
      <c r="AT491" s="97">
        <f t="shared" si="86"/>
        <v>0</v>
      </c>
      <c r="AU491" s="97">
        <f t="shared" si="87"/>
        <v>0</v>
      </c>
      <c r="AV491" s="113"/>
      <c r="AW491" s="46"/>
      <c r="AX491" s="46"/>
      <c r="AY491" s="97">
        <f t="shared" si="88"/>
        <v>0</v>
      </c>
      <c r="BC491" s="56" t="str">
        <f t="shared" si="89"/>
        <v/>
      </c>
      <c r="BD491" s="45">
        <f>IF(Q491&gt;'Costes máximos'!$D$22,'Costes máximos'!$D$22,Q491)</f>
        <v>0</v>
      </c>
      <c r="BE491" s="45">
        <f>IF(R491&gt;'Costes máximos'!$D$22,'Costes máximos'!$D$22,R491)</f>
        <v>0</v>
      </c>
      <c r="BF491" s="45">
        <f>IF(S491&gt;'Costes máximos'!$D$22,'Costes máximos'!$D$22,S491)</f>
        <v>0</v>
      </c>
      <c r="BG491" s="45">
        <f>IF(T491&gt;'Costes máximos'!$D$22,'Costes máximos'!$D$22,T491)</f>
        <v>0</v>
      </c>
      <c r="BH491" s="45">
        <f>IF(U491&gt;'Costes máximos'!$D$22,'Costes máximos'!$D$22,U491)</f>
        <v>0</v>
      </c>
    </row>
    <row r="492" spans="2:60" hidden="1" outlineLevel="1" x14ac:dyDescent="0.25">
      <c r="B492" s="63"/>
      <c r="C492" s="64"/>
      <c r="D492" s="64"/>
      <c r="E492" s="64"/>
      <c r="F492" s="95">
        <f>IFERROR(INDEX('1. Paquetes y Tareas'!$F$16:$F$84,MATCH(BC492,'1. Paquetes y Tareas'!$E$16:$E$84,0)),0)</f>
        <v>0</v>
      </c>
      <c r="G492" s="50"/>
      <c r="H492" s="96">
        <f>IF($C$48="Investigación industrial",IFERROR(INDEX('3. Gasto Total '!$G$25:$G$43,MATCH(G492,'3. Gasto Total '!$B$25:$B$43,0)),""),IFERROR(INDEX('3. Gasto Total '!$H$25:$H$43,MATCH(G492,'3. Gasto Total '!$B$25:$B$43,0)),))</f>
        <v>0</v>
      </c>
      <c r="I492" s="40"/>
      <c r="J492" s="40"/>
      <c r="K492" s="40"/>
      <c r="L492" s="40"/>
      <c r="M492" s="40"/>
      <c r="N492" s="40"/>
      <c r="O492" s="40"/>
      <c r="P492" s="95">
        <f t="shared" si="90"/>
        <v>0</v>
      </c>
      <c r="Q492" s="43"/>
      <c r="R492" s="43"/>
      <c r="S492" s="43"/>
      <c r="T492" s="44"/>
      <c r="U492" s="44"/>
      <c r="V492" s="97">
        <f t="shared" si="91"/>
        <v>0</v>
      </c>
      <c r="W492" s="97">
        <f t="shared" ref="W492:W529" si="92">IFERROR(SUMPRODUCT(K492:O492,BD492:BH492),0)</f>
        <v>0</v>
      </c>
      <c r="X492" s="97">
        <f t="shared" ref="X492:X529" si="93">IFERROR(W492*$H492,0)</f>
        <v>0</v>
      </c>
      <c r="Y492" s="113"/>
      <c r="Z492" s="44"/>
      <c r="AA492" s="53"/>
      <c r="AB492" s="53"/>
      <c r="AC492" s="97">
        <f t="shared" ref="AC492:AC529" si="94">IFERROR(AB492*$H492,0)</f>
        <v>0</v>
      </c>
      <c r="AD492" s="113"/>
      <c r="AE492" s="46"/>
      <c r="AF492" s="46"/>
      <c r="AG492" s="46"/>
      <c r="AH492" s="97">
        <f t="shared" ref="AH492:AH529" si="95">IFERROR(AG492*$H492,0)</f>
        <v>0</v>
      </c>
      <c r="AI492" s="113"/>
      <c r="AJ492" s="46"/>
      <c r="AK492" s="54"/>
      <c r="AL492" s="53"/>
      <c r="AM492" s="97">
        <f t="shared" ref="AM492:AM529" si="96">IFERROR(AL492*$H492,0)</f>
        <v>0</v>
      </c>
      <c r="AN492" s="113"/>
      <c r="AO492" s="46"/>
      <c r="AP492" s="54"/>
      <c r="AQ492" s="53"/>
      <c r="AR492" s="97">
        <f t="shared" ref="AR492:AR529" si="97">IFERROR(AQ492*$H492,0)</f>
        <v>0</v>
      </c>
      <c r="AS492" s="97">
        <f t="shared" ref="AS492:AS529" si="98">V492+AA492+AK492+AP492+AF492</f>
        <v>0</v>
      </c>
      <c r="AT492" s="97">
        <f t="shared" ref="AT492:AT529" si="99">W492+AB492+AL492+AQ492+AG492</f>
        <v>0</v>
      </c>
      <c r="AU492" s="97">
        <f t="shared" ref="AU492:AU529" si="100">IFERROR(AT492*H492,0)</f>
        <v>0</v>
      </c>
      <c r="AV492" s="113"/>
      <c r="AW492" s="46"/>
      <c r="AX492" s="46"/>
      <c r="AY492" s="97">
        <f t="shared" ref="AY492:AY529" si="101">IFERROR(AX492*$H492,0)</f>
        <v>0</v>
      </c>
      <c r="BC492" s="56" t="str">
        <f t="shared" ref="BC492:BC523" si="102">CONCATENATE(B492,C492,D492)</f>
        <v/>
      </c>
      <c r="BD492" s="45">
        <f>IF(Q492&gt;'Costes máximos'!$D$22,'Costes máximos'!$D$22,Q492)</f>
        <v>0</v>
      </c>
      <c r="BE492" s="45">
        <f>IF(R492&gt;'Costes máximos'!$D$22,'Costes máximos'!$D$22,R492)</f>
        <v>0</v>
      </c>
      <c r="BF492" s="45">
        <f>IF(S492&gt;'Costes máximos'!$D$22,'Costes máximos'!$D$22,S492)</f>
        <v>0</v>
      </c>
      <c r="BG492" s="45">
        <f>IF(T492&gt;'Costes máximos'!$D$22,'Costes máximos'!$D$22,T492)</f>
        <v>0</v>
      </c>
      <c r="BH492" s="45">
        <f>IF(U492&gt;'Costes máximos'!$D$22,'Costes máximos'!$D$22,U492)</f>
        <v>0</v>
      </c>
    </row>
    <row r="493" spans="2:60" hidden="1" outlineLevel="1" x14ac:dyDescent="0.25">
      <c r="B493" s="63"/>
      <c r="C493" s="64"/>
      <c r="D493" s="64"/>
      <c r="E493" s="64"/>
      <c r="F493" s="95">
        <f>IFERROR(INDEX('1. Paquetes y Tareas'!$F$16:$F$84,MATCH(BC493,'1. Paquetes y Tareas'!$E$16:$E$84,0)),0)</f>
        <v>0</v>
      </c>
      <c r="G493" s="50"/>
      <c r="H493" s="96">
        <f>IF($C$48="Investigación industrial",IFERROR(INDEX('3. Gasto Total '!$G$25:$G$43,MATCH(G493,'3. Gasto Total '!$B$25:$B$43,0)),""),IFERROR(INDEX('3. Gasto Total '!$H$25:$H$43,MATCH(G493,'3. Gasto Total '!$B$25:$B$43,0)),))</f>
        <v>0</v>
      </c>
      <c r="I493" s="40"/>
      <c r="J493" s="40"/>
      <c r="K493" s="40"/>
      <c r="L493" s="40"/>
      <c r="M493" s="40"/>
      <c r="N493" s="40"/>
      <c r="O493" s="40"/>
      <c r="P493" s="95">
        <f t="shared" ref="P493:P529" si="103">SUM(K493:O493)/8</f>
        <v>0</v>
      </c>
      <c r="Q493" s="43"/>
      <c r="R493" s="43"/>
      <c r="S493" s="43"/>
      <c r="T493" s="44"/>
      <c r="U493" s="44"/>
      <c r="V493" s="97">
        <f t="shared" ref="V493:V529" si="104">SUMPRODUCT(K493:O493,Q493:U493)</f>
        <v>0</v>
      </c>
      <c r="W493" s="97">
        <f t="shared" si="92"/>
        <v>0</v>
      </c>
      <c r="X493" s="97">
        <f t="shared" si="93"/>
        <v>0</v>
      </c>
      <c r="Y493" s="113"/>
      <c r="Z493" s="44"/>
      <c r="AA493" s="53"/>
      <c r="AB493" s="53"/>
      <c r="AC493" s="97">
        <f t="shared" si="94"/>
        <v>0</v>
      </c>
      <c r="AD493" s="113"/>
      <c r="AE493" s="46"/>
      <c r="AF493" s="46"/>
      <c r="AG493" s="46"/>
      <c r="AH493" s="97">
        <f t="shared" si="95"/>
        <v>0</v>
      </c>
      <c r="AI493" s="113"/>
      <c r="AJ493" s="46"/>
      <c r="AK493" s="54"/>
      <c r="AL493" s="53"/>
      <c r="AM493" s="97">
        <f t="shared" si="96"/>
        <v>0</v>
      </c>
      <c r="AN493" s="113"/>
      <c r="AO493" s="46"/>
      <c r="AP493" s="54"/>
      <c r="AQ493" s="53"/>
      <c r="AR493" s="97">
        <f t="shared" si="97"/>
        <v>0</v>
      </c>
      <c r="AS493" s="97">
        <f t="shared" si="98"/>
        <v>0</v>
      </c>
      <c r="AT493" s="97">
        <f t="shared" si="99"/>
        <v>0</v>
      </c>
      <c r="AU493" s="97">
        <f t="shared" si="100"/>
        <v>0</v>
      </c>
      <c r="AV493" s="113"/>
      <c r="AW493" s="46"/>
      <c r="AX493" s="46"/>
      <c r="AY493" s="97">
        <f t="shared" si="101"/>
        <v>0</v>
      </c>
      <c r="BC493" s="56" t="str">
        <f t="shared" si="102"/>
        <v/>
      </c>
      <c r="BD493" s="45">
        <f>IF(Q493&gt;'Costes máximos'!$D$22,'Costes máximos'!$D$22,Q493)</f>
        <v>0</v>
      </c>
      <c r="BE493" s="45">
        <f>IF(R493&gt;'Costes máximos'!$D$22,'Costes máximos'!$D$22,R493)</f>
        <v>0</v>
      </c>
      <c r="BF493" s="45">
        <f>IF(S493&gt;'Costes máximos'!$D$22,'Costes máximos'!$D$22,S493)</f>
        <v>0</v>
      </c>
      <c r="BG493" s="45">
        <f>IF(T493&gt;'Costes máximos'!$D$22,'Costes máximos'!$D$22,T493)</f>
        <v>0</v>
      </c>
      <c r="BH493" s="45">
        <f>IF(U493&gt;'Costes máximos'!$D$22,'Costes máximos'!$D$22,U493)</f>
        <v>0</v>
      </c>
    </row>
    <row r="494" spans="2:60" hidden="1" outlineLevel="1" x14ac:dyDescent="0.25">
      <c r="B494" s="63"/>
      <c r="C494" s="64"/>
      <c r="D494" s="64"/>
      <c r="E494" s="64"/>
      <c r="F494" s="95">
        <f>IFERROR(INDEX('1. Paquetes y Tareas'!$F$16:$F$84,MATCH(BC494,'1. Paquetes y Tareas'!$E$16:$E$84,0)),0)</f>
        <v>0</v>
      </c>
      <c r="G494" s="50"/>
      <c r="H494" s="96">
        <f>IF($C$48="Investigación industrial",IFERROR(INDEX('3. Gasto Total '!$G$25:$G$43,MATCH(G494,'3. Gasto Total '!$B$25:$B$43,0)),""),IFERROR(INDEX('3. Gasto Total '!$H$25:$H$43,MATCH(G494,'3. Gasto Total '!$B$25:$B$43,0)),))</f>
        <v>0</v>
      </c>
      <c r="I494" s="40"/>
      <c r="J494" s="40"/>
      <c r="K494" s="40"/>
      <c r="L494" s="40"/>
      <c r="M494" s="40"/>
      <c r="N494" s="40"/>
      <c r="O494" s="40"/>
      <c r="P494" s="95">
        <f t="shared" si="103"/>
        <v>0</v>
      </c>
      <c r="Q494" s="43"/>
      <c r="R494" s="43"/>
      <c r="S494" s="43"/>
      <c r="T494" s="44"/>
      <c r="U494" s="44"/>
      <c r="V494" s="97">
        <f t="shared" si="104"/>
        <v>0</v>
      </c>
      <c r="W494" s="97">
        <f t="shared" si="92"/>
        <v>0</v>
      </c>
      <c r="X494" s="97">
        <f t="shared" si="93"/>
        <v>0</v>
      </c>
      <c r="Y494" s="113"/>
      <c r="Z494" s="44"/>
      <c r="AA494" s="53"/>
      <c r="AB494" s="53"/>
      <c r="AC494" s="97">
        <f t="shared" si="94"/>
        <v>0</v>
      </c>
      <c r="AD494" s="113"/>
      <c r="AE494" s="46"/>
      <c r="AF494" s="46"/>
      <c r="AG494" s="46"/>
      <c r="AH494" s="97">
        <f t="shared" si="95"/>
        <v>0</v>
      </c>
      <c r="AI494" s="113"/>
      <c r="AJ494" s="46"/>
      <c r="AK494" s="54"/>
      <c r="AL494" s="53"/>
      <c r="AM494" s="97">
        <f t="shared" si="96"/>
        <v>0</v>
      </c>
      <c r="AN494" s="113"/>
      <c r="AO494" s="46"/>
      <c r="AP494" s="54"/>
      <c r="AQ494" s="53"/>
      <c r="AR494" s="97">
        <f t="shared" si="97"/>
        <v>0</v>
      </c>
      <c r="AS494" s="97">
        <f t="shared" si="98"/>
        <v>0</v>
      </c>
      <c r="AT494" s="97">
        <f t="shared" si="99"/>
        <v>0</v>
      </c>
      <c r="AU494" s="97">
        <f t="shared" si="100"/>
        <v>0</v>
      </c>
      <c r="AV494" s="113"/>
      <c r="AW494" s="46"/>
      <c r="AX494" s="46"/>
      <c r="AY494" s="97">
        <f t="shared" si="101"/>
        <v>0</v>
      </c>
      <c r="BC494" s="56" t="str">
        <f t="shared" si="102"/>
        <v/>
      </c>
      <c r="BD494" s="45">
        <f>IF(Q494&gt;'Costes máximos'!$D$22,'Costes máximos'!$D$22,Q494)</f>
        <v>0</v>
      </c>
      <c r="BE494" s="45">
        <f>IF(R494&gt;'Costes máximos'!$D$22,'Costes máximos'!$D$22,R494)</f>
        <v>0</v>
      </c>
      <c r="BF494" s="45">
        <f>IF(S494&gt;'Costes máximos'!$D$22,'Costes máximos'!$D$22,S494)</f>
        <v>0</v>
      </c>
      <c r="BG494" s="45">
        <f>IF(T494&gt;'Costes máximos'!$D$22,'Costes máximos'!$D$22,T494)</f>
        <v>0</v>
      </c>
      <c r="BH494" s="45">
        <f>IF(U494&gt;'Costes máximos'!$D$22,'Costes máximos'!$D$22,U494)</f>
        <v>0</v>
      </c>
    </row>
    <row r="495" spans="2:60" hidden="1" outlineLevel="1" x14ac:dyDescent="0.25">
      <c r="B495" s="63"/>
      <c r="C495" s="64"/>
      <c r="D495" s="64"/>
      <c r="E495" s="64"/>
      <c r="F495" s="95">
        <f>IFERROR(INDEX('1. Paquetes y Tareas'!$F$16:$F$84,MATCH(BC495,'1. Paquetes y Tareas'!$E$16:$E$84,0)),0)</f>
        <v>0</v>
      </c>
      <c r="G495" s="50"/>
      <c r="H495" s="96">
        <f>IF($C$48="Investigación industrial",IFERROR(INDEX('3. Gasto Total '!$G$25:$G$43,MATCH(G495,'3. Gasto Total '!$B$25:$B$43,0)),""),IFERROR(INDEX('3. Gasto Total '!$H$25:$H$43,MATCH(G495,'3. Gasto Total '!$B$25:$B$43,0)),))</f>
        <v>0</v>
      </c>
      <c r="I495" s="40"/>
      <c r="J495" s="40"/>
      <c r="K495" s="40"/>
      <c r="L495" s="40"/>
      <c r="M495" s="40"/>
      <c r="N495" s="40"/>
      <c r="O495" s="40"/>
      <c r="P495" s="95">
        <f t="shared" si="103"/>
        <v>0</v>
      </c>
      <c r="Q495" s="43"/>
      <c r="R495" s="43"/>
      <c r="S495" s="43"/>
      <c r="T495" s="44"/>
      <c r="U495" s="44"/>
      <c r="V495" s="97">
        <f t="shared" si="104"/>
        <v>0</v>
      </c>
      <c r="W495" s="97">
        <f t="shared" si="92"/>
        <v>0</v>
      </c>
      <c r="X495" s="97">
        <f t="shared" si="93"/>
        <v>0</v>
      </c>
      <c r="Y495" s="113"/>
      <c r="Z495" s="44"/>
      <c r="AA495" s="53"/>
      <c r="AB495" s="53"/>
      <c r="AC495" s="97">
        <f t="shared" si="94"/>
        <v>0</v>
      </c>
      <c r="AD495" s="113"/>
      <c r="AE495" s="46"/>
      <c r="AF495" s="46"/>
      <c r="AG495" s="46"/>
      <c r="AH495" s="97">
        <f t="shared" si="95"/>
        <v>0</v>
      </c>
      <c r="AI495" s="113"/>
      <c r="AJ495" s="46"/>
      <c r="AK495" s="54"/>
      <c r="AL495" s="53"/>
      <c r="AM495" s="97">
        <f t="shared" si="96"/>
        <v>0</v>
      </c>
      <c r="AN495" s="113"/>
      <c r="AO495" s="46"/>
      <c r="AP495" s="54"/>
      <c r="AQ495" s="53"/>
      <c r="AR495" s="97">
        <f t="shared" si="97"/>
        <v>0</v>
      </c>
      <c r="AS495" s="97">
        <f t="shared" si="98"/>
        <v>0</v>
      </c>
      <c r="AT495" s="97">
        <f t="shared" si="99"/>
        <v>0</v>
      </c>
      <c r="AU495" s="97">
        <f t="shared" si="100"/>
        <v>0</v>
      </c>
      <c r="AV495" s="113"/>
      <c r="AW495" s="46"/>
      <c r="AX495" s="46"/>
      <c r="AY495" s="97">
        <f t="shared" si="101"/>
        <v>0</v>
      </c>
      <c r="BC495" s="56" t="str">
        <f t="shared" si="102"/>
        <v/>
      </c>
      <c r="BD495" s="45">
        <f>IF(Q495&gt;'Costes máximos'!$D$22,'Costes máximos'!$D$22,Q495)</f>
        <v>0</v>
      </c>
      <c r="BE495" s="45">
        <f>IF(R495&gt;'Costes máximos'!$D$22,'Costes máximos'!$D$22,R495)</f>
        <v>0</v>
      </c>
      <c r="BF495" s="45">
        <f>IF(S495&gt;'Costes máximos'!$D$22,'Costes máximos'!$D$22,S495)</f>
        <v>0</v>
      </c>
      <c r="BG495" s="45">
        <f>IF(T495&gt;'Costes máximos'!$D$22,'Costes máximos'!$D$22,T495)</f>
        <v>0</v>
      </c>
      <c r="BH495" s="45">
        <f>IF(U495&gt;'Costes máximos'!$D$22,'Costes máximos'!$D$22,U495)</f>
        <v>0</v>
      </c>
    </row>
    <row r="496" spans="2:60" hidden="1" outlineLevel="1" x14ac:dyDescent="0.25">
      <c r="B496" s="63"/>
      <c r="C496" s="64"/>
      <c r="D496" s="64"/>
      <c r="E496" s="64"/>
      <c r="F496" s="95">
        <f>IFERROR(INDEX('1. Paquetes y Tareas'!$F$16:$F$84,MATCH(BC496,'1. Paquetes y Tareas'!$E$16:$E$84,0)),0)</f>
        <v>0</v>
      </c>
      <c r="G496" s="50"/>
      <c r="H496" s="96">
        <f>IF($C$48="Investigación industrial",IFERROR(INDEX('3. Gasto Total '!$G$25:$G$43,MATCH(G496,'3. Gasto Total '!$B$25:$B$43,0)),""),IFERROR(INDEX('3. Gasto Total '!$H$25:$H$43,MATCH(G496,'3. Gasto Total '!$B$25:$B$43,0)),))</f>
        <v>0</v>
      </c>
      <c r="I496" s="40"/>
      <c r="J496" s="40"/>
      <c r="K496" s="40"/>
      <c r="L496" s="40"/>
      <c r="M496" s="40"/>
      <c r="N496" s="40"/>
      <c r="O496" s="40"/>
      <c r="P496" s="95">
        <f t="shared" si="103"/>
        <v>0</v>
      </c>
      <c r="Q496" s="43"/>
      <c r="R496" s="43"/>
      <c r="S496" s="43"/>
      <c r="T496" s="44"/>
      <c r="U496" s="44"/>
      <c r="V496" s="97">
        <f t="shared" si="104"/>
        <v>0</v>
      </c>
      <c r="W496" s="97">
        <f t="shared" si="92"/>
        <v>0</v>
      </c>
      <c r="X496" s="97">
        <f t="shared" si="93"/>
        <v>0</v>
      </c>
      <c r="Y496" s="113"/>
      <c r="Z496" s="44"/>
      <c r="AA496" s="53"/>
      <c r="AB496" s="53"/>
      <c r="AC496" s="97">
        <f t="shared" si="94"/>
        <v>0</v>
      </c>
      <c r="AD496" s="113"/>
      <c r="AE496" s="46"/>
      <c r="AF496" s="46"/>
      <c r="AG496" s="46"/>
      <c r="AH496" s="97">
        <f t="shared" si="95"/>
        <v>0</v>
      </c>
      <c r="AI496" s="113"/>
      <c r="AJ496" s="46"/>
      <c r="AK496" s="54"/>
      <c r="AL496" s="53"/>
      <c r="AM496" s="97">
        <f t="shared" si="96"/>
        <v>0</v>
      </c>
      <c r="AN496" s="113"/>
      <c r="AO496" s="46"/>
      <c r="AP496" s="54"/>
      <c r="AQ496" s="53"/>
      <c r="AR496" s="97">
        <f t="shared" si="97"/>
        <v>0</v>
      </c>
      <c r="AS496" s="97">
        <f t="shared" si="98"/>
        <v>0</v>
      </c>
      <c r="AT496" s="97">
        <f t="shared" si="99"/>
        <v>0</v>
      </c>
      <c r="AU496" s="97">
        <f t="shared" si="100"/>
        <v>0</v>
      </c>
      <c r="AV496" s="113"/>
      <c r="AW496" s="46"/>
      <c r="AX496" s="46"/>
      <c r="AY496" s="97">
        <f t="shared" si="101"/>
        <v>0</v>
      </c>
      <c r="BC496" s="56" t="str">
        <f t="shared" si="102"/>
        <v/>
      </c>
      <c r="BD496" s="45">
        <f>IF(Q496&gt;'Costes máximos'!$D$22,'Costes máximos'!$D$22,Q496)</f>
        <v>0</v>
      </c>
      <c r="BE496" s="45">
        <f>IF(R496&gt;'Costes máximos'!$D$22,'Costes máximos'!$D$22,R496)</f>
        <v>0</v>
      </c>
      <c r="BF496" s="45">
        <f>IF(S496&gt;'Costes máximos'!$D$22,'Costes máximos'!$D$22,S496)</f>
        <v>0</v>
      </c>
      <c r="BG496" s="45">
        <f>IF(T496&gt;'Costes máximos'!$D$22,'Costes máximos'!$D$22,T496)</f>
        <v>0</v>
      </c>
      <c r="BH496" s="45">
        <f>IF(U496&gt;'Costes máximos'!$D$22,'Costes máximos'!$D$22,U496)</f>
        <v>0</v>
      </c>
    </row>
    <row r="497" spans="2:60" hidden="1" outlineLevel="1" x14ac:dyDescent="0.25">
      <c r="B497" s="63"/>
      <c r="C497" s="64"/>
      <c r="D497" s="64"/>
      <c r="E497" s="64"/>
      <c r="F497" s="95">
        <f>IFERROR(INDEX('1. Paquetes y Tareas'!$F$16:$F$84,MATCH(BC497,'1. Paquetes y Tareas'!$E$16:$E$84,0)),0)</f>
        <v>0</v>
      </c>
      <c r="G497" s="50"/>
      <c r="H497" s="96">
        <f>IF($C$48="Investigación industrial",IFERROR(INDEX('3. Gasto Total '!$G$25:$G$43,MATCH(G497,'3. Gasto Total '!$B$25:$B$43,0)),""),IFERROR(INDEX('3. Gasto Total '!$H$25:$H$43,MATCH(G497,'3. Gasto Total '!$B$25:$B$43,0)),))</f>
        <v>0</v>
      </c>
      <c r="I497" s="40"/>
      <c r="J497" s="40"/>
      <c r="K497" s="40"/>
      <c r="L497" s="40"/>
      <c r="M497" s="40"/>
      <c r="N497" s="40"/>
      <c r="O497" s="40"/>
      <c r="P497" s="95">
        <f t="shared" si="103"/>
        <v>0</v>
      </c>
      <c r="Q497" s="43"/>
      <c r="R497" s="43"/>
      <c r="S497" s="43"/>
      <c r="T497" s="44"/>
      <c r="U497" s="44"/>
      <c r="V497" s="97">
        <f t="shared" si="104"/>
        <v>0</v>
      </c>
      <c r="W497" s="97">
        <f t="shared" si="92"/>
        <v>0</v>
      </c>
      <c r="X497" s="97">
        <f t="shared" si="93"/>
        <v>0</v>
      </c>
      <c r="Y497" s="113"/>
      <c r="Z497" s="44"/>
      <c r="AA497" s="53"/>
      <c r="AB497" s="53"/>
      <c r="AC497" s="97">
        <f t="shared" si="94"/>
        <v>0</v>
      </c>
      <c r="AD497" s="113"/>
      <c r="AE497" s="46"/>
      <c r="AF497" s="46"/>
      <c r="AG497" s="46"/>
      <c r="AH497" s="97">
        <f t="shared" si="95"/>
        <v>0</v>
      </c>
      <c r="AI497" s="113"/>
      <c r="AJ497" s="46"/>
      <c r="AK497" s="54"/>
      <c r="AL497" s="53"/>
      <c r="AM497" s="97">
        <f t="shared" si="96"/>
        <v>0</v>
      </c>
      <c r="AN497" s="113"/>
      <c r="AO497" s="46"/>
      <c r="AP497" s="54"/>
      <c r="AQ497" s="53"/>
      <c r="AR497" s="97">
        <f t="shared" si="97"/>
        <v>0</v>
      </c>
      <c r="AS497" s="97">
        <f t="shared" si="98"/>
        <v>0</v>
      </c>
      <c r="AT497" s="97">
        <f t="shared" si="99"/>
        <v>0</v>
      </c>
      <c r="AU497" s="97">
        <f t="shared" si="100"/>
        <v>0</v>
      </c>
      <c r="AV497" s="113"/>
      <c r="AW497" s="46"/>
      <c r="AX497" s="46"/>
      <c r="AY497" s="97">
        <f t="shared" si="101"/>
        <v>0</v>
      </c>
      <c r="BC497" s="56" t="str">
        <f t="shared" si="102"/>
        <v/>
      </c>
      <c r="BD497" s="45">
        <f>IF(Q497&gt;'Costes máximos'!$D$22,'Costes máximos'!$D$22,Q497)</f>
        <v>0</v>
      </c>
      <c r="BE497" s="45">
        <f>IF(R497&gt;'Costes máximos'!$D$22,'Costes máximos'!$D$22,R497)</f>
        <v>0</v>
      </c>
      <c r="BF497" s="45">
        <f>IF(S497&gt;'Costes máximos'!$D$22,'Costes máximos'!$D$22,S497)</f>
        <v>0</v>
      </c>
      <c r="BG497" s="45">
        <f>IF(T497&gt;'Costes máximos'!$D$22,'Costes máximos'!$D$22,T497)</f>
        <v>0</v>
      </c>
      <c r="BH497" s="45">
        <f>IF(U497&gt;'Costes máximos'!$D$22,'Costes máximos'!$D$22,U497)</f>
        <v>0</v>
      </c>
    </row>
    <row r="498" spans="2:60" hidden="1" outlineLevel="1" x14ac:dyDescent="0.25">
      <c r="B498" s="63"/>
      <c r="C498" s="64"/>
      <c r="D498" s="64"/>
      <c r="E498" s="64"/>
      <c r="F498" s="95">
        <f>IFERROR(INDEX('1. Paquetes y Tareas'!$F$16:$F$84,MATCH(BC498,'1. Paquetes y Tareas'!$E$16:$E$84,0)),0)</f>
        <v>0</v>
      </c>
      <c r="G498" s="50"/>
      <c r="H498" s="96">
        <f>IF($C$48="Investigación industrial",IFERROR(INDEX('3. Gasto Total '!$G$25:$G$43,MATCH(G498,'3. Gasto Total '!$B$25:$B$43,0)),""),IFERROR(INDEX('3. Gasto Total '!$H$25:$H$43,MATCH(G498,'3. Gasto Total '!$B$25:$B$43,0)),))</f>
        <v>0</v>
      </c>
      <c r="I498" s="40"/>
      <c r="J498" s="40"/>
      <c r="K498" s="40"/>
      <c r="L498" s="40"/>
      <c r="M498" s="40"/>
      <c r="N498" s="40"/>
      <c r="O498" s="40"/>
      <c r="P498" s="95">
        <f t="shared" si="103"/>
        <v>0</v>
      </c>
      <c r="Q498" s="43"/>
      <c r="R498" s="43"/>
      <c r="S498" s="43"/>
      <c r="T498" s="44"/>
      <c r="U498" s="44"/>
      <c r="V498" s="97">
        <f t="shared" si="104"/>
        <v>0</v>
      </c>
      <c r="W498" s="97">
        <f t="shared" si="92"/>
        <v>0</v>
      </c>
      <c r="X498" s="97">
        <f t="shared" si="93"/>
        <v>0</v>
      </c>
      <c r="Y498" s="113"/>
      <c r="Z498" s="44"/>
      <c r="AA498" s="53"/>
      <c r="AB498" s="53"/>
      <c r="AC498" s="97">
        <f t="shared" si="94"/>
        <v>0</v>
      </c>
      <c r="AD498" s="113"/>
      <c r="AE498" s="46"/>
      <c r="AF498" s="46"/>
      <c r="AG498" s="46"/>
      <c r="AH498" s="97">
        <f t="shared" si="95"/>
        <v>0</v>
      </c>
      <c r="AI498" s="113"/>
      <c r="AJ498" s="46"/>
      <c r="AK498" s="54"/>
      <c r="AL498" s="53"/>
      <c r="AM498" s="97">
        <f t="shared" si="96"/>
        <v>0</v>
      </c>
      <c r="AN498" s="113"/>
      <c r="AO498" s="46"/>
      <c r="AP498" s="54"/>
      <c r="AQ498" s="53"/>
      <c r="AR498" s="97">
        <f t="shared" si="97"/>
        <v>0</v>
      </c>
      <c r="AS498" s="97">
        <f t="shared" si="98"/>
        <v>0</v>
      </c>
      <c r="AT498" s="97">
        <f t="shared" si="99"/>
        <v>0</v>
      </c>
      <c r="AU498" s="97">
        <f t="shared" si="100"/>
        <v>0</v>
      </c>
      <c r="AV498" s="113"/>
      <c r="AW498" s="46"/>
      <c r="AX498" s="46"/>
      <c r="AY498" s="97">
        <f t="shared" si="101"/>
        <v>0</v>
      </c>
      <c r="BC498" s="56" t="str">
        <f t="shared" si="102"/>
        <v/>
      </c>
      <c r="BD498" s="45">
        <f>IF(Q498&gt;'Costes máximos'!$D$22,'Costes máximos'!$D$22,Q498)</f>
        <v>0</v>
      </c>
      <c r="BE498" s="45">
        <f>IF(R498&gt;'Costes máximos'!$D$22,'Costes máximos'!$D$22,R498)</f>
        <v>0</v>
      </c>
      <c r="BF498" s="45">
        <f>IF(S498&gt;'Costes máximos'!$D$22,'Costes máximos'!$D$22,S498)</f>
        <v>0</v>
      </c>
      <c r="BG498" s="45">
        <f>IF(T498&gt;'Costes máximos'!$D$22,'Costes máximos'!$D$22,T498)</f>
        <v>0</v>
      </c>
      <c r="BH498" s="45">
        <f>IF(U498&gt;'Costes máximos'!$D$22,'Costes máximos'!$D$22,U498)</f>
        <v>0</v>
      </c>
    </row>
    <row r="499" spans="2:60" hidden="1" outlineLevel="1" x14ac:dyDescent="0.25">
      <c r="B499" s="63"/>
      <c r="C499" s="64"/>
      <c r="D499" s="64"/>
      <c r="E499" s="64"/>
      <c r="F499" s="95">
        <f>IFERROR(INDEX('1. Paquetes y Tareas'!$F$16:$F$84,MATCH(BC499,'1. Paquetes y Tareas'!$E$16:$E$84,0)),0)</f>
        <v>0</v>
      </c>
      <c r="G499" s="50"/>
      <c r="H499" s="96">
        <f>IF($C$48="Investigación industrial",IFERROR(INDEX('3. Gasto Total '!$G$25:$G$43,MATCH(G499,'3. Gasto Total '!$B$25:$B$43,0)),""),IFERROR(INDEX('3. Gasto Total '!$H$25:$H$43,MATCH(G499,'3. Gasto Total '!$B$25:$B$43,0)),))</f>
        <v>0</v>
      </c>
      <c r="I499" s="40"/>
      <c r="J499" s="40"/>
      <c r="K499" s="40"/>
      <c r="L499" s="40"/>
      <c r="M499" s="40"/>
      <c r="N499" s="40"/>
      <c r="O499" s="40"/>
      <c r="P499" s="95">
        <f t="shared" si="103"/>
        <v>0</v>
      </c>
      <c r="Q499" s="43"/>
      <c r="R499" s="43"/>
      <c r="S499" s="43"/>
      <c r="T499" s="44"/>
      <c r="U499" s="44"/>
      <c r="V499" s="97">
        <f t="shared" si="104"/>
        <v>0</v>
      </c>
      <c r="W499" s="97">
        <f t="shared" si="92"/>
        <v>0</v>
      </c>
      <c r="X499" s="97">
        <f t="shared" si="93"/>
        <v>0</v>
      </c>
      <c r="Y499" s="113"/>
      <c r="Z499" s="44"/>
      <c r="AA499" s="53"/>
      <c r="AB499" s="53"/>
      <c r="AC499" s="97">
        <f t="shared" si="94"/>
        <v>0</v>
      </c>
      <c r="AD499" s="113"/>
      <c r="AE499" s="46"/>
      <c r="AF499" s="46"/>
      <c r="AG499" s="46"/>
      <c r="AH499" s="97">
        <f t="shared" si="95"/>
        <v>0</v>
      </c>
      <c r="AI499" s="113"/>
      <c r="AJ499" s="46"/>
      <c r="AK499" s="54"/>
      <c r="AL499" s="53"/>
      <c r="AM499" s="97">
        <f t="shared" si="96"/>
        <v>0</v>
      </c>
      <c r="AN499" s="113"/>
      <c r="AO499" s="46"/>
      <c r="AP499" s="54"/>
      <c r="AQ499" s="53"/>
      <c r="AR499" s="97">
        <f t="shared" si="97"/>
        <v>0</v>
      </c>
      <c r="AS499" s="97">
        <f t="shared" si="98"/>
        <v>0</v>
      </c>
      <c r="AT499" s="97">
        <f t="shared" si="99"/>
        <v>0</v>
      </c>
      <c r="AU499" s="97">
        <f t="shared" si="100"/>
        <v>0</v>
      </c>
      <c r="AV499" s="113"/>
      <c r="AW499" s="46"/>
      <c r="AX499" s="46"/>
      <c r="AY499" s="97">
        <f t="shared" si="101"/>
        <v>0</v>
      </c>
      <c r="BC499" s="56" t="str">
        <f t="shared" si="102"/>
        <v/>
      </c>
      <c r="BD499" s="45">
        <f>IF(Q499&gt;'Costes máximos'!$D$22,'Costes máximos'!$D$22,Q499)</f>
        <v>0</v>
      </c>
      <c r="BE499" s="45">
        <f>IF(R499&gt;'Costes máximos'!$D$22,'Costes máximos'!$D$22,R499)</f>
        <v>0</v>
      </c>
      <c r="BF499" s="45">
        <f>IF(S499&gt;'Costes máximos'!$D$22,'Costes máximos'!$D$22,S499)</f>
        <v>0</v>
      </c>
      <c r="BG499" s="45">
        <f>IF(T499&gt;'Costes máximos'!$D$22,'Costes máximos'!$D$22,T499)</f>
        <v>0</v>
      </c>
      <c r="BH499" s="45">
        <f>IF(U499&gt;'Costes máximos'!$D$22,'Costes máximos'!$D$22,U499)</f>
        <v>0</v>
      </c>
    </row>
    <row r="500" spans="2:60" hidden="1" outlineLevel="1" x14ac:dyDescent="0.25">
      <c r="B500" s="63"/>
      <c r="C500" s="64"/>
      <c r="D500" s="64"/>
      <c r="E500" s="64"/>
      <c r="F500" s="95">
        <f>IFERROR(INDEX('1. Paquetes y Tareas'!$F$16:$F$84,MATCH(BC500,'1. Paquetes y Tareas'!$E$16:$E$84,0)),0)</f>
        <v>0</v>
      </c>
      <c r="G500" s="50"/>
      <c r="H500" s="96">
        <f>IF($C$48="Investigación industrial",IFERROR(INDEX('3. Gasto Total '!$G$25:$G$43,MATCH(G500,'3. Gasto Total '!$B$25:$B$43,0)),""),IFERROR(INDEX('3. Gasto Total '!$H$25:$H$43,MATCH(G500,'3. Gasto Total '!$B$25:$B$43,0)),))</f>
        <v>0</v>
      </c>
      <c r="I500" s="40"/>
      <c r="J500" s="40"/>
      <c r="K500" s="40"/>
      <c r="L500" s="40"/>
      <c r="M500" s="40"/>
      <c r="N500" s="40"/>
      <c r="O500" s="40"/>
      <c r="P500" s="95">
        <f t="shared" si="103"/>
        <v>0</v>
      </c>
      <c r="Q500" s="43"/>
      <c r="R500" s="43"/>
      <c r="S500" s="43"/>
      <c r="T500" s="44"/>
      <c r="U500" s="44"/>
      <c r="V500" s="97">
        <f t="shared" si="104"/>
        <v>0</v>
      </c>
      <c r="W500" s="97">
        <f t="shared" si="92"/>
        <v>0</v>
      </c>
      <c r="X500" s="97">
        <f t="shared" si="93"/>
        <v>0</v>
      </c>
      <c r="Y500" s="113"/>
      <c r="Z500" s="44"/>
      <c r="AA500" s="53"/>
      <c r="AB500" s="53"/>
      <c r="AC500" s="97">
        <f t="shared" si="94"/>
        <v>0</v>
      </c>
      <c r="AD500" s="113"/>
      <c r="AE500" s="46"/>
      <c r="AF500" s="46"/>
      <c r="AG500" s="46"/>
      <c r="AH500" s="97">
        <f t="shared" si="95"/>
        <v>0</v>
      </c>
      <c r="AI500" s="113"/>
      <c r="AJ500" s="46"/>
      <c r="AK500" s="54"/>
      <c r="AL500" s="53"/>
      <c r="AM500" s="97">
        <f t="shared" si="96"/>
        <v>0</v>
      </c>
      <c r="AN500" s="113"/>
      <c r="AO500" s="46"/>
      <c r="AP500" s="54"/>
      <c r="AQ500" s="53"/>
      <c r="AR500" s="97">
        <f t="shared" si="97"/>
        <v>0</v>
      </c>
      <c r="AS500" s="97">
        <f t="shared" si="98"/>
        <v>0</v>
      </c>
      <c r="AT500" s="97">
        <f t="shared" si="99"/>
        <v>0</v>
      </c>
      <c r="AU500" s="97">
        <f t="shared" si="100"/>
        <v>0</v>
      </c>
      <c r="AV500" s="113"/>
      <c r="AW500" s="46"/>
      <c r="AX500" s="46"/>
      <c r="AY500" s="97">
        <f t="shared" si="101"/>
        <v>0</v>
      </c>
      <c r="BC500" s="56" t="str">
        <f t="shared" si="102"/>
        <v/>
      </c>
      <c r="BD500" s="45">
        <f>IF(Q500&gt;'Costes máximos'!$D$22,'Costes máximos'!$D$22,Q500)</f>
        <v>0</v>
      </c>
      <c r="BE500" s="45">
        <f>IF(R500&gt;'Costes máximos'!$D$22,'Costes máximos'!$D$22,R500)</f>
        <v>0</v>
      </c>
      <c r="BF500" s="45">
        <f>IF(S500&gt;'Costes máximos'!$D$22,'Costes máximos'!$D$22,S500)</f>
        <v>0</v>
      </c>
      <c r="BG500" s="45">
        <f>IF(T500&gt;'Costes máximos'!$D$22,'Costes máximos'!$D$22,T500)</f>
        <v>0</v>
      </c>
      <c r="BH500" s="45">
        <f>IF(U500&gt;'Costes máximos'!$D$22,'Costes máximos'!$D$22,U500)</f>
        <v>0</v>
      </c>
    </row>
    <row r="501" spans="2:60" hidden="1" outlineLevel="1" x14ac:dyDescent="0.25">
      <c r="B501" s="63"/>
      <c r="C501" s="64"/>
      <c r="D501" s="64"/>
      <c r="E501" s="64"/>
      <c r="F501" s="95">
        <f>IFERROR(INDEX('1. Paquetes y Tareas'!$F$16:$F$84,MATCH(BC501,'1. Paquetes y Tareas'!$E$16:$E$84,0)),0)</f>
        <v>0</v>
      </c>
      <c r="G501" s="50"/>
      <c r="H501" s="96">
        <f>IF($C$48="Investigación industrial",IFERROR(INDEX('3. Gasto Total '!$G$25:$G$43,MATCH(G501,'3. Gasto Total '!$B$25:$B$43,0)),""),IFERROR(INDEX('3. Gasto Total '!$H$25:$H$43,MATCH(G501,'3. Gasto Total '!$B$25:$B$43,0)),))</f>
        <v>0</v>
      </c>
      <c r="I501" s="40"/>
      <c r="J501" s="40"/>
      <c r="K501" s="40"/>
      <c r="L501" s="40"/>
      <c r="M501" s="40"/>
      <c r="N501" s="40"/>
      <c r="O501" s="40"/>
      <c r="P501" s="95">
        <f t="shared" si="103"/>
        <v>0</v>
      </c>
      <c r="Q501" s="43"/>
      <c r="R501" s="43"/>
      <c r="S501" s="43"/>
      <c r="T501" s="44"/>
      <c r="U501" s="44"/>
      <c r="V501" s="97">
        <f t="shared" si="104"/>
        <v>0</v>
      </c>
      <c r="W501" s="97">
        <f t="shared" si="92"/>
        <v>0</v>
      </c>
      <c r="X501" s="97">
        <f t="shared" si="93"/>
        <v>0</v>
      </c>
      <c r="Y501" s="113"/>
      <c r="Z501" s="44"/>
      <c r="AA501" s="53"/>
      <c r="AB501" s="53"/>
      <c r="AC501" s="97">
        <f t="shared" si="94"/>
        <v>0</v>
      </c>
      <c r="AD501" s="113"/>
      <c r="AE501" s="46"/>
      <c r="AF501" s="46"/>
      <c r="AG501" s="46"/>
      <c r="AH501" s="97">
        <f t="shared" si="95"/>
        <v>0</v>
      </c>
      <c r="AI501" s="113"/>
      <c r="AJ501" s="46"/>
      <c r="AK501" s="54"/>
      <c r="AL501" s="53"/>
      <c r="AM501" s="97">
        <f t="shared" si="96"/>
        <v>0</v>
      </c>
      <c r="AN501" s="113"/>
      <c r="AO501" s="46"/>
      <c r="AP501" s="54"/>
      <c r="AQ501" s="53"/>
      <c r="AR501" s="97">
        <f t="shared" si="97"/>
        <v>0</v>
      </c>
      <c r="AS501" s="97">
        <f t="shared" si="98"/>
        <v>0</v>
      </c>
      <c r="AT501" s="97">
        <f t="shared" si="99"/>
        <v>0</v>
      </c>
      <c r="AU501" s="97">
        <f t="shared" si="100"/>
        <v>0</v>
      </c>
      <c r="AV501" s="113"/>
      <c r="AW501" s="46"/>
      <c r="AX501" s="46"/>
      <c r="AY501" s="97">
        <f t="shared" si="101"/>
        <v>0</v>
      </c>
      <c r="BC501" s="56" t="str">
        <f t="shared" si="102"/>
        <v/>
      </c>
      <c r="BD501" s="45">
        <f>IF(Q501&gt;'Costes máximos'!$D$22,'Costes máximos'!$D$22,Q501)</f>
        <v>0</v>
      </c>
      <c r="BE501" s="45">
        <f>IF(R501&gt;'Costes máximos'!$D$22,'Costes máximos'!$D$22,R501)</f>
        <v>0</v>
      </c>
      <c r="BF501" s="45">
        <f>IF(S501&gt;'Costes máximos'!$D$22,'Costes máximos'!$D$22,S501)</f>
        <v>0</v>
      </c>
      <c r="BG501" s="45">
        <f>IF(T501&gt;'Costes máximos'!$D$22,'Costes máximos'!$D$22,T501)</f>
        <v>0</v>
      </c>
      <c r="BH501" s="45">
        <f>IF(U501&gt;'Costes máximos'!$D$22,'Costes máximos'!$D$22,U501)</f>
        <v>0</v>
      </c>
    </row>
    <row r="502" spans="2:60" hidden="1" outlineLevel="1" x14ac:dyDescent="0.25">
      <c r="B502" s="63"/>
      <c r="C502" s="64"/>
      <c r="D502" s="64"/>
      <c r="E502" s="64"/>
      <c r="F502" s="95">
        <f>IFERROR(INDEX('1. Paquetes y Tareas'!$F$16:$F$84,MATCH(BC502,'1. Paquetes y Tareas'!$E$16:$E$84,0)),0)</f>
        <v>0</v>
      </c>
      <c r="G502" s="50"/>
      <c r="H502" s="96">
        <f>IF($C$48="Investigación industrial",IFERROR(INDEX('3. Gasto Total '!$G$25:$G$43,MATCH(G502,'3. Gasto Total '!$B$25:$B$43,0)),""),IFERROR(INDEX('3. Gasto Total '!$H$25:$H$43,MATCH(G502,'3. Gasto Total '!$B$25:$B$43,0)),))</f>
        <v>0</v>
      </c>
      <c r="I502" s="40"/>
      <c r="J502" s="40"/>
      <c r="K502" s="40"/>
      <c r="L502" s="40"/>
      <c r="M502" s="40"/>
      <c r="N502" s="40"/>
      <c r="O502" s="40"/>
      <c r="P502" s="95">
        <f t="shared" si="103"/>
        <v>0</v>
      </c>
      <c r="Q502" s="43"/>
      <c r="R502" s="43"/>
      <c r="S502" s="43"/>
      <c r="T502" s="44"/>
      <c r="U502" s="44"/>
      <c r="V502" s="97">
        <f t="shared" si="104"/>
        <v>0</v>
      </c>
      <c r="W502" s="97">
        <f t="shared" si="92"/>
        <v>0</v>
      </c>
      <c r="X502" s="97">
        <f t="shared" si="93"/>
        <v>0</v>
      </c>
      <c r="Y502" s="113"/>
      <c r="Z502" s="44"/>
      <c r="AA502" s="53"/>
      <c r="AB502" s="53"/>
      <c r="AC502" s="97">
        <f t="shared" si="94"/>
        <v>0</v>
      </c>
      <c r="AD502" s="113"/>
      <c r="AE502" s="46"/>
      <c r="AF502" s="46"/>
      <c r="AG502" s="46"/>
      <c r="AH502" s="97">
        <f t="shared" si="95"/>
        <v>0</v>
      </c>
      <c r="AI502" s="113"/>
      <c r="AJ502" s="46"/>
      <c r="AK502" s="54"/>
      <c r="AL502" s="53"/>
      <c r="AM502" s="97">
        <f t="shared" si="96"/>
        <v>0</v>
      </c>
      <c r="AN502" s="113"/>
      <c r="AO502" s="46"/>
      <c r="AP502" s="54"/>
      <c r="AQ502" s="53"/>
      <c r="AR502" s="97">
        <f t="shared" si="97"/>
        <v>0</v>
      </c>
      <c r="AS502" s="97">
        <f t="shared" si="98"/>
        <v>0</v>
      </c>
      <c r="AT502" s="97">
        <f t="shared" si="99"/>
        <v>0</v>
      </c>
      <c r="AU502" s="97">
        <f t="shared" si="100"/>
        <v>0</v>
      </c>
      <c r="AV502" s="113"/>
      <c r="AW502" s="46"/>
      <c r="AX502" s="46"/>
      <c r="AY502" s="97">
        <f t="shared" si="101"/>
        <v>0</v>
      </c>
      <c r="BC502" s="56" t="str">
        <f t="shared" si="102"/>
        <v/>
      </c>
      <c r="BD502" s="45">
        <f>IF(Q502&gt;'Costes máximos'!$D$22,'Costes máximos'!$D$22,Q502)</f>
        <v>0</v>
      </c>
      <c r="BE502" s="45">
        <f>IF(R502&gt;'Costes máximos'!$D$22,'Costes máximos'!$D$22,R502)</f>
        <v>0</v>
      </c>
      <c r="BF502" s="45">
        <f>IF(S502&gt;'Costes máximos'!$D$22,'Costes máximos'!$D$22,S502)</f>
        <v>0</v>
      </c>
      <c r="BG502" s="45">
        <f>IF(T502&gt;'Costes máximos'!$D$22,'Costes máximos'!$D$22,T502)</f>
        <v>0</v>
      </c>
      <c r="BH502" s="45">
        <f>IF(U502&gt;'Costes máximos'!$D$22,'Costes máximos'!$D$22,U502)</f>
        <v>0</v>
      </c>
    </row>
    <row r="503" spans="2:60" hidden="1" outlineLevel="1" x14ac:dyDescent="0.25">
      <c r="B503" s="63"/>
      <c r="C503" s="64"/>
      <c r="D503" s="64"/>
      <c r="E503" s="64"/>
      <c r="F503" s="95">
        <f>IFERROR(INDEX('1. Paquetes y Tareas'!$F$16:$F$84,MATCH(BC503,'1. Paquetes y Tareas'!$E$16:$E$84,0)),0)</f>
        <v>0</v>
      </c>
      <c r="G503" s="50"/>
      <c r="H503" s="96">
        <f>IF($C$48="Investigación industrial",IFERROR(INDEX('3. Gasto Total '!$G$25:$G$43,MATCH(G503,'3. Gasto Total '!$B$25:$B$43,0)),""),IFERROR(INDEX('3. Gasto Total '!$H$25:$H$43,MATCH(G503,'3. Gasto Total '!$B$25:$B$43,0)),))</f>
        <v>0</v>
      </c>
      <c r="I503" s="40"/>
      <c r="J503" s="40"/>
      <c r="K503" s="40"/>
      <c r="L503" s="40"/>
      <c r="M503" s="40"/>
      <c r="N503" s="40"/>
      <c r="O503" s="40"/>
      <c r="P503" s="95">
        <f t="shared" si="103"/>
        <v>0</v>
      </c>
      <c r="Q503" s="43"/>
      <c r="R503" s="43"/>
      <c r="S503" s="43"/>
      <c r="T503" s="44"/>
      <c r="U503" s="44"/>
      <c r="V503" s="97">
        <f t="shared" si="104"/>
        <v>0</v>
      </c>
      <c r="W503" s="97">
        <f t="shared" si="92"/>
        <v>0</v>
      </c>
      <c r="X503" s="97">
        <f t="shared" si="93"/>
        <v>0</v>
      </c>
      <c r="Y503" s="113"/>
      <c r="Z503" s="44"/>
      <c r="AA503" s="53"/>
      <c r="AB503" s="53"/>
      <c r="AC503" s="97">
        <f t="shared" si="94"/>
        <v>0</v>
      </c>
      <c r="AD503" s="113"/>
      <c r="AE503" s="46"/>
      <c r="AF503" s="46"/>
      <c r="AG503" s="46"/>
      <c r="AH503" s="97">
        <f t="shared" si="95"/>
        <v>0</v>
      </c>
      <c r="AI503" s="113"/>
      <c r="AJ503" s="46"/>
      <c r="AK503" s="54"/>
      <c r="AL503" s="53"/>
      <c r="AM503" s="97">
        <f t="shared" si="96"/>
        <v>0</v>
      </c>
      <c r="AN503" s="113"/>
      <c r="AO503" s="46"/>
      <c r="AP503" s="54"/>
      <c r="AQ503" s="53"/>
      <c r="AR503" s="97">
        <f t="shared" si="97"/>
        <v>0</v>
      </c>
      <c r="AS503" s="97">
        <f t="shared" si="98"/>
        <v>0</v>
      </c>
      <c r="AT503" s="97">
        <f t="shared" si="99"/>
        <v>0</v>
      </c>
      <c r="AU503" s="97">
        <f t="shared" si="100"/>
        <v>0</v>
      </c>
      <c r="AV503" s="113"/>
      <c r="AW503" s="46"/>
      <c r="AX503" s="46"/>
      <c r="AY503" s="97">
        <f t="shared" si="101"/>
        <v>0</v>
      </c>
      <c r="BC503" s="56" t="str">
        <f t="shared" si="102"/>
        <v/>
      </c>
      <c r="BD503" s="45">
        <f>IF(Q503&gt;'Costes máximos'!$D$22,'Costes máximos'!$D$22,Q503)</f>
        <v>0</v>
      </c>
      <c r="BE503" s="45">
        <f>IF(R503&gt;'Costes máximos'!$D$22,'Costes máximos'!$D$22,R503)</f>
        <v>0</v>
      </c>
      <c r="BF503" s="45">
        <f>IF(S503&gt;'Costes máximos'!$D$22,'Costes máximos'!$D$22,S503)</f>
        <v>0</v>
      </c>
      <c r="BG503" s="45">
        <f>IF(T503&gt;'Costes máximos'!$D$22,'Costes máximos'!$D$22,T503)</f>
        <v>0</v>
      </c>
      <c r="BH503" s="45">
        <f>IF(U503&gt;'Costes máximos'!$D$22,'Costes máximos'!$D$22,U503)</f>
        <v>0</v>
      </c>
    </row>
    <row r="504" spans="2:60" hidden="1" outlineLevel="1" x14ac:dyDescent="0.25">
      <c r="B504" s="63"/>
      <c r="C504" s="64"/>
      <c r="D504" s="64"/>
      <c r="E504" s="64"/>
      <c r="F504" s="95">
        <f>IFERROR(INDEX('1. Paquetes y Tareas'!$F$16:$F$84,MATCH(BC504,'1. Paquetes y Tareas'!$E$16:$E$84,0)),0)</f>
        <v>0</v>
      </c>
      <c r="G504" s="50"/>
      <c r="H504" s="96">
        <f>IF($C$48="Investigación industrial",IFERROR(INDEX('3. Gasto Total '!$G$25:$G$43,MATCH(G504,'3. Gasto Total '!$B$25:$B$43,0)),""),IFERROR(INDEX('3. Gasto Total '!$H$25:$H$43,MATCH(G504,'3. Gasto Total '!$B$25:$B$43,0)),))</f>
        <v>0</v>
      </c>
      <c r="I504" s="40"/>
      <c r="J504" s="40"/>
      <c r="K504" s="40"/>
      <c r="L504" s="40"/>
      <c r="M504" s="40"/>
      <c r="N504" s="40"/>
      <c r="O504" s="40"/>
      <c r="P504" s="95">
        <f t="shared" si="103"/>
        <v>0</v>
      </c>
      <c r="Q504" s="43"/>
      <c r="R504" s="43"/>
      <c r="S504" s="43"/>
      <c r="T504" s="44"/>
      <c r="U504" s="44"/>
      <c r="V504" s="97">
        <f t="shared" si="104"/>
        <v>0</v>
      </c>
      <c r="W504" s="97">
        <f t="shared" si="92"/>
        <v>0</v>
      </c>
      <c r="X504" s="97">
        <f t="shared" si="93"/>
        <v>0</v>
      </c>
      <c r="Y504" s="113"/>
      <c r="Z504" s="44"/>
      <c r="AA504" s="53"/>
      <c r="AB504" s="53"/>
      <c r="AC504" s="97">
        <f t="shared" si="94"/>
        <v>0</v>
      </c>
      <c r="AD504" s="113"/>
      <c r="AE504" s="46"/>
      <c r="AF504" s="46"/>
      <c r="AG504" s="46"/>
      <c r="AH504" s="97">
        <f t="shared" si="95"/>
        <v>0</v>
      </c>
      <c r="AI504" s="113"/>
      <c r="AJ504" s="46"/>
      <c r="AK504" s="54"/>
      <c r="AL504" s="53"/>
      <c r="AM504" s="97">
        <f t="shared" si="96"/>
        <v>0</v>
      </c>
      <c r="AN504" s="113"/>
      <c r="AO504" s="46"/>
      <c r="AP504" s="54"/>
      <c r="AQ504" s="53"/>
      <c r="AR504" s="97">
        <f t="shared" si="97"/>
        <v>0</v>
      </c>
      <c r="AS504" s="97">
        <f t="shared" si="98"/>
        <v>0</v>
      </c>
      <c r="AT504" s="97">
        <f t="shared" si="99"/>
        <v>0</v>
      </c>
      <c r="AU504" s="97">
        <f t="shared" si="100"/>
        <v>0</v>
      </c>
      <c r="AV504" s="113"/>
      <c r="AW504" s="46"/>
      <c r="AX504" s="46"/>
      <c r="AY504" s="97">
        <f t="shared" si="101"/>
        <v>0</v>
      </c>
      <c r="BC504" s="56" t="str">
        <f t="shared" si="102"/>
        <v/>
      </c>
      <c r="BD504" s="45">
        <f>IF(Q504&gt;'Costes máximos'!$D$22,'Costes máximos'!$D$22,Q504)</f>
        <v>0</v>
      </c>
      <c r="BE504" s="45">
        <f>IF(R504&gt;'Costes máximos'!$D$22,'Costes máximos'!$D$22,R504)</f>
        <v>0</v>
      </c>
      <c r="BF504" s="45">
        <f>IF(S504&gt;'Costes máximos'!$D$22,'Costes máximos'!$D$22,S504)</f>
        <v>0</v>
      </c>
      <c r="BG504" s="45">
        <f>IF(T504&gt;'Costes máximos'!$D$22,'Costes máximos'!$D$22,T504)</f>
        <v>0</v>
      </c>
      <c r="BH504" s="45">
        <f>IF(U504&gt;'Costes máximos'!$D$22,'Costes máximos'!$D$22,U504)</f>
        <v>0</v>
      </c>
    </row>
    <row r="505" spans="2:60" hidden="1" outlineLevel="1" x14ac:dyDescent="0.25">
      <c r="B505" s="63"/>
      <c r="C505" s="64"/>
      <c r="D505" s="64"/>
      <c r="E505" s="64"/>
      <c r="F505" s="95">
        <f>IFERROR(INDEX('1. Paquetes y Tareas'!$F$16:$F$84,MATCH(BC505,'1. Paquetes y Tareas'!$E$16:$E$84,0)),0)</f>
        <v>0</v>
      </c>
      <c r="G505" s="50"/>
      <c r="H505" s="96">
        <f>IF($C$48="Investigación industrial",IFERROR(INDEX('3. Gasto Total '!$G$25:$G$43,MATCH(G505,'3. Gasto Total '!$B$25:$B$43,0)),""),IFERROR(INDEX('3. Gasto Total '!$H$25:$H$43,MATCH(G505,'3. Gasto Total '!$B$25:$B$43,0)),))</f>
        <v>0</v>
      </c>
      <c r="I505" s="40"/>
      <c r="J505" s="40"/>
      <c r="K505" s="40"/>
      <c r="L505" s="40"/>
      <c r="M505" s="40"/>
      <c r="N505" s="40"/>
      <c r="O505" s="40"/>
      <c r="P505" s="95">
        <f t="shared" si="103"/>
        <v>0</v>
      </c>
      <c r="Q505" s="43"/>
      <c r="R505" s="43"/>
      <c r="S505" s="43"/>
      <c r="T505" s="44"/>
      <c r="U505" s="44"/>
      <c r="V505" s="97">
        <f t="shared" si="104"/>
        <v>0</v>
      </c>
      <c r="W505" s="97">
        <f t="shared" si="92"/>
        <v>0</v>
      </c>
      <c r="X505" s="97">
        <f t="shared" si="93"/>
        <v>0</v>
      </c>
      <c r="Y505" s="113"/>
      <c r="Z505" s="44"/>
      <c r="AA505" s="53"/>
      <c r="AB505" s="53"/>
      <c r="AC505" s="97">
        <f t="shared" si="94"/>
        <v>0</v>
      </c>
      <c r="AD505" s="113"/>
      <c r="AE505" s="46"/>
      <c r="AF505" s="46"/>
      <c r="AG505" s="46"/>
      <c r="AH505" s="97">
        <f t="shared" si="95"/>
        <v>0</v>
      </c>
      <c r="AI505" s="113"/>
      <c r="AJ505" s="46"/>
      <c r="AK505" s="54"/>
      <c r="AL505" s="53"/>
      <c r="AM505" s="97">
        <f t="shared" si="96"/>
        <v>0</v>
      </c>
      <c r="AN505" s="113"/>
      <c r="AO505" s="46"/>
      <c r="AP505" s="54"/>
      <c r="AQ505" s="53"/>
      <c r="AR505" s="97">
        <f t="shared" si="97"/>
        <v>0</v>
      </c>
      <c r="AS505" s="97">
        <f t="shared" si="98"/>
        <v>0</v>
      </c>
      <c r="AT505" s="97">
        <f t="shared" si="99"/>
        <v>0</v>
      </c>
      <c r="AU505" s="97">
        <f t="shared" si="100"/>
        <v>0</v>
      </c>
      <c r="AV505" s="113"/>
      <c r="AW505" s="46"/>
      <c r="AX505" s="46"/>
      <c r="AY505" s="97">
        <f t="shared" si="101"/>
        <v>0</v>
      </c>
      <c r="BC505" s="56" t="str">
        <f t="shared" si="102"/>
        <v/>
      </c>
      <c r="BD505" s="45">
        <f>IF(Q505&gt;'Costes máximos'!$D$22,'Costes máximos'!$D$22,Q505)</f>
        <v>0</v>
      </c>
      <c r="BE505" s="45">
        <f>IF(R505&gt;'Costes máximos'!$D$22,'Costes máximos'!$D$22,R505)</f>
        <v>0</v>
      </c>
      <c r="BF505" s="45">
        <f>IF(S505&gt;'Costes máximos'!$D$22,'Costes máximos'!$D$22,S505)</f>
        <v>0</v>
      </c>
      <c r="BG505" s="45">
        <f>IF(T505&gt;'Costes máximos'!$D$22,'Costes máximos'!$D$22,T505)</f>
        <v>0</v>
      </c>
      <c r="BH505" s="45">
        <f>IF(U505&gt;'Costes máximos'!$D$22,'Costes máximos'!$D$22,U505)</f>
        <v>0</v>
      </c>
    </row>
    <row r="506" spans="2:60" hidden="1" outlineLevel="1" x14ac:dyDescent="0.25">
      <c r="B506" s="63"/>
      <c r="C506" s="64"/>
      <c r="D506" s="64"/>
      <c r="E506" s="64"/>
      <c r="F506" s="95">
        <f>IFERROR(INDEX('1. Paquetes y Tareas'!$F$16:$F$84,MATCH(BC506,'1. Paquetes y Tareas'!$E$16:$E$84,0)),0)</f>
        <v>0</v>
      </c>
      <c r="G506" s="50"/>
      <c r="H506" s="96">
        <f>IF($C$48="Investigación industrial",IFERROR(INDEX('3. Gasto Total '!$G$25:$G$43,MATCH(G506,'3. Gasto Total '!$B$25:$B$43,0)),""),IFERROR(INDEX('3. Gasto Total '!$H$25:$H$43,MATCH(G506,'3. Gasto Total '!$B$25:$B$43,0)),))</f>
        <v>0</v>
      </c>
      <c r="I506" s="40"/>
      <c r="J506" s="40"/>
      <c r="K506" s="40"/>
      <c r="L506" s="40"/>
      <c r="M506" s="40"/>
      <c r="N506" s="40"/>
      <c r="O506" s="40"/>
      <c r="P506" s="95">
        <f t="shared" si="103"/>
        <v>0</v>
      </c>
      <c r="Q506" s="43"/>
      <c r="R506" s="43"/>
      <c r="S506" s="43"/>
      <c r="T506" s="44"/>
      <c r="U506" s="44"/>
      <c r="V506" s="97">
        <f t="shared" si="104"/>
        <v>0</v>
      </c>
      <c r="W506" s="97">
        <f t="shared" si="92"/>
        <v>0</v>
      </c>
      <c r="X506" s="97">
        <f t="shared" si="93"/>
        <v>0</v>
      </c>
      <c r="Y506" s="113"/>
      <c r="Z506" s="44"/>
      <c r="AA506" s="53"/>
      <c r="AB506" s="53"/>
      <c r="AC506" s="97">
        <f t="shared" si="94"/>
        <v>0</v>
      </c>
      <c r="AD506" s="113"/>
      <c r="AE506" s="46"/>
      <c r="AF506" s="46"/>
      <c r="AG506" s="46"/>
      <c r="AH506" s="97">
        <f t="shared" si="95"/>
        <v>0</v>
      </c>
      <c r="AI506" s="113"/>
      <c r="AJ506" s="46"/>
      <c r="AK506" s="54"/>
      <c r="AL506" s="53"/>
      <c r="AM506" s="97">
        <f t="shared" si="96"/>
        <v>0</v>
      </c>
      <c r="AN506" s="113"/>
      <c r="AO506" s="46"/>
      <c r="AP506" s="54"/>
      <c r="AQ506" s="53"/>
      <c r="AR506" s="97">
        <f t="shared" si="97"/>
        <v>0</v>
      </c>
      <c r="AS506" s="97">
        <f t="shared" si="98"/>
        <v>0</v>
      </c>
      <c r="AT506" s="97">
        <f t="shared" si="99"/>
        <v>0</v>
      </c>
      <c r="AU506" s="97">
        <f t="shared" si="100"/>
        <v>0</v>
      </c>
      <c r="AV506" s="113"/>
      <c r="AW506" s="46"/>
      <c r="AX506" s="46"/>
      <c r="AY506" s="97">
        <f t="shared" si="101"/>
        <v>0</v>
      </c>
      <c r="BC506" s="56" t="str">
        <f t="shared" si="102"/>
        <v/>
      </c>
      <c r="BD506" s="45">
        <f>IF(Q506&gt;'Costes máximos'!$D$22,'Costes máximos'!$D$22,Q506)</f>
        <v>0</v>
      </c>
      <c r="BE506" s="45">
        <f>IF(R506&gt;'Costes máximos'!$D$22,'Costes máximos'!$D$22,R506)</f>
        <v>0</v>
      </c>
      <c r="BF506" s="45">
        <f>IF(S506&gt;'Costes máximos'!$D$22,'Costes máximos'!$D$22,S506)</f>
        <v>0</v>
      </c>
      <c r="BG506" s="45">
        <f>IF(T506&gt;'Costes máximos'!$D$22,'Costes máximos'!$D$22,T506)</f>
        <v>0</v>
      </c>
      <c r="BH506" s="45">
        <f>IF(U506&gt;'Costes máximos'!$D$22,'Costes máximos'!$D$22,U506)</f>
        <v>0</v>
      </c>
    </row>
    <row r="507" spans="2:60" hidden="1" outlineLevel="1" x14ac:dyDescent="0.25">
      <c r="B507" s="63"/>
      <c r="C507" s="64"/>
      <c r="D507" s="64"/>
      <c r="E507" s="64"/>
      <c r="F507" s="95">
        <f>IFERROR(INDEX('1. Paquetes y Tareas'!$F$16:$F$84,MATCH(BC507,'1. Paquetes y Tareas'!$E$16:$E$84,0)),0)</f>
        <v>0</v>
      </c>
      <c r="G507" s="50"/>
      <c r="H507" s="96">
        <f>IF($C$48="Investigación industrial",IFERROR(INDEX('3. Gasto Total '!$G$25:$G$43,MATCH(G507,'3. Gasto Total '!$B$25:$B$43,0)),""),IFERROR(INDEX('3. Gasto Total '!$H$25:$H$43,MATCH(G507,'3. Gasto Total '!$B$25:$B$43,0)),))</f>
        <v>0</v>
      </c>
      <c r="I507" s="40"/>
      <c r="J507" s="40"/>
      <c r="K507" s="40"/>
      <c r="L507" s="40"/>
      <c r="M507" s="40"/>
      <c r="N507" s="40"/>
      <c r="O507" s="40"/>
      <c r="P507" s="95">
        <f t="shared" si="103"/>
        <v>0</v>
      </c>
      <c r="Q507" s="43"/>
      <c r="R507" s="43"/>
      <c r="S507" s="43"/>
      <c r="T507" s="44"/>
      <c r="U507" s="44"/>
      <c r="V507" s="97">
        <f t="shared" si="104"/>
        <v>0</v>
      </c>
      <c r="W507" s="97">
        <f t="shared" si="92"/>
        <v>0</v>
      </c>
      <c r="X507" s="97">
        <f t="shared" si="93"/>
        <v>0</v>
      </c>
      <c r="Y507" s="113"/>
      <c r="Z507" s="44"/>
      <c r="AA507" s="53"/>
      <c r="AB507" s="53"/>
      <c r="AC507" s="97">
        <f t="shared" si="94"/>
        <v>0</v>
      </c>
      <c r="AD507" s="113"/>
      <c r="AE507" s="46"/>
      <c r="AF507" s="46"/>
      <c r="AG507" s="46"/>
      <c r="AH507" s="97">
        <f t="shared" si="95"/>
        <v>0</v>
      </c>
      <c r="AI507" s="113"/>
      <c r="AJ507" s="46"/>
      <c r="AK507" s="54"/>
      <c r="AL507" s="53"/>
      <c r="AM507" s="97">
        <f t="shared" si="96"/>
        <v>0</v>
      </c>
      <c r="AN507" s="113"/>
      <c r="AO507" s="46"/>
      <c r="AP507" s="54"/>
      <c r="AQ507" s="53"/>
      <c r="AR507" s="97">
        <f t="shared" si="97"/>
        <v>0</v>
      </c>
      <c r="AS507" s="97">
        <f t="shared" si="98"/>
        <v>0</v>
      </c>
      <c r="AT507" s="97">
        <f t="shared" si="99"/>
        <v>0</v>
      </c>
      <c r="AU507" s="97">
        <f t="shared" si="100"/>
        <v>0</v>
      </c>
      <c r="AV507" s="113"/>
      <c r="AW507" s="46"/>
      <c r="AX507" s="46"/>
      <c r="AY507" s="97">
        <f t="shared" si="101"/>
        <v>0</v>
      </c>
      <c r="BC507" s="56" t="str">
        <f t="shared" si="102"/>
        <v/>
      </c>
      <c r="BD507" s="45">
        <f>IF(Q507&gt;'Costes máximos'!$D$22,'Costes máximos'!$D$22,Q507)</f>
        <v>0</v>
      </c>
      <c r="BE507" s="45">
        <f>IF(R507&gt;'Costes máximos'!$D$22,'Costes máximos'!$D$22,R507)</f>
        <v>0</v>
      </c>
      <c r="BF507" s="45">
        <f>IF(S507&gt;'Costes máximos'!$D$22,'Costes máximos'!$D$22,S507)</f>
        <v>0</v>
      </c>
      <c r="BG507" s="45">
        <f>IF(T507&gt;'Costes máximos'!$D$22,'Costes máximos'!$D$22,T507)</f>
        <v>0</v>
      </c>
      <c r="BH507" s="45">
        <f>IF(U507&gt;'Costes máximos'!$D$22,'Costes máximos'!$D$22,U507)</f>
        <v>0</v>
      </c>
    </row>
    <row r="508" spans="2:60" hidden="1" outlineLevel="1" x14ac:dyDescent="0.25">
      <c r="B508" s="63"/>
      <c r="C508" s="64"/>
      <c r="D508" s="64"/>
      <c r="E508" s="64"/>
      <c r="F508" s="95">
        <f>IFERROR(INDEX('1. Paquetes y Tareas'!$F$16:$F$84,MATCH(BC508,'1. Paquetes y Tareas'!$E$16:$E$84,0)),0)</f>
        <v>0</v>
      </c>
      <c r="G508" s="50"/>
      <c r="H508" s="96">
        <f>IF($C$48="Investigación industrial",IFERROR(INDEX('3. Gasto Total '!$G$25:$G$43,MATCH(G508,'3. Gasto Total '!$B$25:$B$43,0)),""),IFERROR(INDEX('3. Gasto Total '!$H$25:$H$43,MATCH(G508,'3. Gasto Total '!$B$25:$B$43,0)),))</f>
        <v>0</v>
      </c>
      <c r="I508" s="40"/>
      <c r="J508" s="40"/>
      <c r="K508" s="40"/>
      <c r="L508" s="40"/>
      <c r="M508" s="40"/>
      <c r="N508" s="40"/>
      <c r="O508" s="40"/>
      <c r="P508" s="95">
        <f t="shared" si="103"/>
        <v>0</v>
      </c>
      <c r="Q508" s="43"/>
      <c r="R508" s="43"/>
      <c r="S508" s="43"/>
      <c r="T508" s="44"/>
      <c r="U508" s="44"/>
      <c r="V508" s="97">
        <f t="shared" si="104"/>
        <v>0</v>
      </c>
      <c r="W508" s="97">
        <f t="shared" si="92"/>
        <v>0</v>
      </c>
      <c r="X508" s="97">
        <f t="shared" si="93"/>
        <v>0</v>
      </c>
      <c r="Y508" s="113"/>
      <c r="Z508" s="44"/>
      <c r="AA508" s="53"/>
      <c r="AB508" s="53"/>
      <c r="AC508" s="97">
        <f t="shared" si="94"/>
        <v>0</v>
      </c>
      <c r="AD508" s="113"/>
      <c r="AE508" s="46"/>
      <c r="AF508" s="46"/>
      <c r="AG508" s="46"/>
      <c r="AH508" s="97">
        <f t="shared" si="95"/>
        <v>0</v>
      </c>
      <c r="AI508" s="113"/>
      <c r="AJ508" s="46"/>
      <c r="AK508" s="54"/>
      <c r="AL508" s="53"/>
      <c r="AM508" s="97">
        <f t="shared" si="96"/>
        <v>0</v>
      </c>
      <c r="AN508" s="113"/>
      <c r="AO508" s="46"/>
      <c r="AP508" s="54"/>
      <c r="AQ508" s="53"/>
      <c r="AR508" s="97">
        <f t="shared" si="97"/>
        <v>0</v>
      </c>
      <c r="AS508" s="97">
        <f t="shared" si="98"/>
        <v>0</v>
      </c>
      <c r="AT508" s="97">
        <f t="shared" si="99"/>
        <v>0</v>
      </c>
      <c r="AU508" s="97">
        <f t="shared" si="100"/>
        <v>0</v>
      </c>
      <c r="AV508" s="113"/>
      <c r="AW508" s="46"/>
      <c r="AX508" s="46"/>
      <c r="AY508" s="97">
        <f t="shared" si="101"/>
        <v>0</v>
      </c>
      <c r="BC508" s="56" t="str">
        <f t="shared" si="102"/>
        <v/>
      </c>
      <c r="BD508" s="45">
        <f>IF(Q508&gt;'Costes máximos'!$D$22,'Costes máximos'!$D$22,Q508)</f>
        <v>0</v>
      </c>
      <c r="BE508" s="45">
        <f>IF(R508&gt;'Costes máximos'!$D$22,'Costes máximos'!$D$22,R508)</f>
        <v>0</v>
      </c>
      <c r="BF508" s="45">
        <f>IF(S508&gt;'Costes máximos'!$D$22,'Costes máximos'!$D$22,S508)</f>
        <v>0</v>
      </c>
      <c r="BG508" s="45">
        <f>IF(T508&gt;'Costes máximos'!$D$22,'Costes máximos'!$D$22,T508)</f>
        <v>0</v>
      </c>
      <c r="BH508" s="45">
        <f>IF(U508&gt;'Costes máximos'!$D$22,'Costes máximos'!$D$22,U508)</f>
        <v>0</v>
      </c>
    </row>
    <row r="509" spans="2:60" hidden="1" outlineLevel="1" x14ac:dyDescent="0.25">
      <c r="B509" s="63"/>
      <c r="C509" s="64"/>
      <c r="D509" s="64"/>
      <c r="E509" s="64"/>
      <c r="F509" s="95">
        <f>IFERROR(INDEX('1. Paquetes y Tareas'!$F$16:$F$84,MATCH(BC509,'1. Paquetes y Tareas'!$E$16:$E$84,0)),0)</f>
        <v>0</v>
      </c>
      <c r="G509" s="50"/>
      <c r="H509" s="96">
        <f>IF($C$48="Investigación industrial",IFERROR(INDEX('3. Gasto Total '!$G$25:$G$43,MATCH(G509,'3. Gasto Total '!$B$25:$B$43,0)),""),IFERROR(INDEX('3. Gasto Total '!$H$25:$H$43,MATCH(G509,'3. Gasto Total '!$B$25:$B$43,0)),))</f>
        <v>0</v>
      </c>
      <c r="I509" s="40"/>
      <c r="J509" s="40"/>
      <c r="K509" s="40"/>
      <c r="L509" s="40"/>
      <c r="M509" s="40"/>
      <c r="N509" s="40"/>
      <c r="O509" s="40"/>
      <c r="P509" s="95">
        <f t="shared" si="103"/>
        <v>0</v>
      </c>
      <c r="Q509" s="43"/>
      <c r="R509" s="43"/>
      <c r="S509" s="43"/>
      <c r="T509" s="44"/>
      <c r="U509" s="44"/>
      <c r="V509" s="97">
        <f t="shared" si="104"/>
        <v>0</v>
      </c>
      <c r="W509" s="97">
        <f t="shared" si="92"/>
        <v>0</v>
      </c>
      <c r="X509" s="97">
        <f t="shared" si="93"/>
        <v>0</v>
      </c>
      <c r="Y509" s="113"/>
      <c r="Z509" s="44"/>
      <c r="AA509" s="53"/>
      <c r="AB509" s="53"/>
      <c r="AC509" s="97">
        <f t="shared" si="94"/>
        <v>0</v>
      </c>
      <c r="AD509" s="113"/>
      <c r="AE509" s="46"/>
      <c r="AF509" s="46"/>
      <c r="AG509" s="46"/>
      <c r="AH509" s="97">
        <f t="shared" si="95"/>
        <v>0</v>
      </c>
      <c r="AI509" s="113"/>
      <c r="AJ509" s="46"/>
      <c r="AK509" s="54"/>
      <c r="AL509" s="53"/>
      <c r="AM509" s="97">
        <f t="shared" si="96"/>
        <v>0</v>
      </c>
      <c r="AN509" s="113"/>
      <c r="AO509" s="46"/>
      <c r="AP509" s="54"/>
      <c r="AQ509" s="53"/>
      <c r="AR509" s="97">
        <f t="shared" si="97"/>
        <v>0</v>
      </c>
      <c r="AS509" s="97">
        <f t="shared" si="98"/>
        <v>0</v>
      </c>
      <c r="AT509" s="97">
        <f t="shared" si="99"/>
        <v>0</v>
      </c>
      <c r="AU509" s="97">
        <f t="shared" si="100"/>
        <v>0</v>
      </c>
      <c r="AV509" s="113"/>
      <c r="AW509" s="46"/>
      <c r="AX509" s="46"/>
      <c r="AY509" s="97">
        <f t="shared" si="101"/>
        <v>0</v>
      </c>
      <c r="BC509" s="56" t="str">
        <f t="shared" si="102"/>
        <v/>
      </c>
      <c r="BD509" s="45">
        <f>IF(Q509&gt;'Costes máximos'!$D$22,'Costes máximos'!$D$22,Q509)</f>
        <v>0</v>
      </c>
      <c r="BE509" s="45">
        <f>IF(R509&gt;'Costes máximos'!$D$22,'Costes máximos'!$D$22,R509)</f>
        <v>0</v>
      </c>
      <c r="BF509" s="45">
        <f>IF(S509&gt;'Costes máximos'!$D$22,'Costes máximos'!$D$22,S509)</f>
        <v>0</v>
      </c>
      <c r="BG509" s="45">
        <f>IF(T509&gt;'Costes máximos'!$D$22,'Costes máximos'!$D$22,T509)</f>
        <v>0</v>
      </c>
      <c r="BH509" s="45">
        <f>IF(U509&gt;'Costes máximos'!$D$22,'Costes máximos'!$D$22,U509)</f>
        <v>0</v>
      </c>
    </row>
    <row r="510" spans="2:60" hidden="1" outlineLevel="1" x14ac:dyDescent="0.25">
      <c r="B510" s="63"/>
      <c r="C510" s="64"/>
      <c r="D510" s="64"/>
      <c r="E510" s="64"/>
      <c r="F510" s="95">
        <f>IFERROR(INDEX('1. Paquetes y Tareas'!$F$16:$F$84,MATCH(BC510,'1. Paquetes y Tareas'!$E$16:$E$84,0)),0)</f>
        <v>0</v>
      </c>
      <c r="G510" s="50"/>
      <c r="H510" s="96">
        <f>IF($C$48="Investigación industrial",IFERROR(INDEX('3. Gasto Total '!$G$25:$G$43,MATCH(G510,'3. Gasto Total '!$B$25:$B$43,0)),""),IFERROR(INDEX('3. Gasto Total '!$H$25:$H$43,MATCH(G510,'3. Gasto Total '!$B$25:$B$43,0)),))</f>
        <v>0</v>
      </c>
      <c r="I510" s="40"/>
      <c r="J510" s="40"/>
      <c r="K510" s="40"/>
      <c r="L510" s="40"/>
      <c r="M510" s="40"/>
      <c r="N510" s="40"/>
      <c r="O510" s="40"/>
      <c r="P510" s="95">
        <f t="shared" si="103"/>
        <v>0</v>
      </c>
      <c r="Q510" s="43"/>
      <c r="R510" s="43"/>
      <c r="S510" s="43"/>
      <c r="T510" s="44"/>
      <c r="U510" s="44"/>
      <c r="V510" s="97">
        <f t="shared" si="104"/>
        <v>0</v>
      </c>
      <c r="W510" s="97">
        <f t="shared" si="92"/>
        <v>0</v>
      </c>
      <c r="X510" s="97">
        <f t="shared" si="93"/>
        <v>0</v>
      </c>
      <c r="Y510" s="113"/>
      <c r="Z510" s="44"/>
      <c r="AA510" s="53"/>
      <c r="AB510" s="53"/>
      <c r="AC510" s="97">
        <f t="shared" si="94"/>
        <v>0</v>
      </c>
      <c r="AD510" s="113"/>
      <c r="AE510" s="46"/>
      <c r="AF510" s="46"/>
      <c r="AG510" s="46"/>
      <c r="AH510" s="97">
        <f t="shared" si="95"/>
        <v>0</v>
      </c>
      <c r="AI510" s="113"/>
      <c r="AJ510" s="46"/>
      <c r="AK510" s="54"/>
      <c r="AL510" s="53"/>
      <c r="AM510" s="97">
        <f t="shared" si="96"/>
        <v>0</v>
      </c>
      <c r="AN510" s="113"/>
      <c r="AO510" s="46"/>
      <c r="AP510" s="54"/>
      <c r="AQ510" s="53"/>
      <c r="AR510" s="97">
        <f t="shared" si="97"/>
        <v>0</v>
      </c>
      <c r="AS510" s="97">
        <f t="shared" si="98"/>
        <v>0</v>
      </c>
      <c r="AT510" s="97">
        <f t="shared" si="99"/>
        <v>0</v>
      </c>
      <c r="AU510" s="97">
        <f t="shared" si="100"/>
        <v>0</v>
      </c>
      <c r="AV510" s="113"/>
      <c r="AW510" s="46"/>
      <c r="AX510" s="46"/>
      <c r="AY510" s="97">
        <f t="shared" si="101"/>
        <v>0</v>
      </c>
      <c r="BC510" s="56" t="str">
        <f t="shared" si="102"/>
        <v/>
      </c>
      <c r="BD510" s="45">
        <f>IF(Q510&gt;'Costes máximos'!$D$22,'Costes máximos'!$D$22,Q510)</f>
        <v>0</v>
      </c>
      <c r="BE510" s="45">
        <f>IF(R510&gt;'Costes máximos'!$D$22,'Costes máximos'!$D$22,R510)</f>
        <v>0</v>
      </c>
      <c r="BF510" s="45">
        <f>IF(S510&gt;'Costes máximos'!$D$22,'Costes máximos'!$D$22,S510)</f>
        <v>0</v>
      </c>
      <c r="BG510" s="45">
        <f>IF(T510&gt;'Costes máximos'!$D$22,'Costes máximos'!$D$22,T510)</f>
        <v>0</v>
      </c>
      <c r="BH510" s="45">
        <f>IF(U510&gt;'Costes máximos'!$D$22,'Costes máximos'!$D$22,U510)</f>
        <v>0</v>
      </c>
    </row>
    <row r="511" spans="2:60" hidden="1" outlineLevel="1" x14ac:dyDescent="0.25">
      <c r="B511" s="63"/>
      <c r="C511" s="64"/>
      <c r="D511" s="64"/>
      <c r="E511" s="64"/>
      <c r="F511" s="95">
        <f>IFERROR(INDEX('1. Paquetes y Tareas'!$F$16:$F$84,MATCH(BC511,'1. Paquetes y Tareas'!$E$16:$E$84,0)),0)</f>
        <v>0</v>
      </c>
      <c r="G511" s="50"/>
      <c r="H511" s="96">
        <f>IF($C$48="Investigación industrial",IFERROR(INDEX('3. Gasto Total '!$G$25:$G$43,MATCH(G511,'3. Gasto Total '!$B$25:$B$43,0)),""),IFERROR(INDEX('3. Gasto Total '!$H$25:$H$43,MATCH(G511,'3. Gasto Total '!$B$25:$B$43,0)),))</f>
        <v>0</v>
      </c>
      <c r="I511" s="40"/>
      <c r="J511" s="40"/>
      <c r="K511" s="40"/>
      <c r="L511" s="40"/>
      <c r="M511" s="40"/>
      <c r="N511" s="40"/>
      <c r="O511" s="40"/>
      <c r="P511" s="95">
        <f t="shared" si="103"/>
        <v>0</v>
      </c>
      <c r="Q511" s="43"/>
      <c r="R511" s="43"/>
      <c r="S511" s="43"/>
      <c r="T511" s="44"/>
      <c r="U511" s="44"/>
      <c r="V511" s="97">
        <f t="shared" si="104"/>
        <v>0</v>
      </c>
      <c r="W511" s="97">
        <f t="shared" si="92"/>
        <v>0</v>
      </c>
      <c r="X511" s="97">
        <f t="shared" si="93"/>
        <v>0</v>
      </c>
      <c r="Y511" s="113"/>
      <c r="Z511" s="44"/>
      <c r="AA511" s="53"/>
      <c r="AB511" s="53"/>
      <c r="AC511" s="97">
        <f t="shared" si="94"/>
        <v>0</v>
      </c>
      <c r="AD511" s="113"/>
      <c r="AE511" s="46"/>
      <c r="AF511" s="46"/>
      <c r="AG511" s="46"/>
      <c r="AH511" s="97">
        <f t="shared" si="95"/>
        <v>0</v>
      </c>
      <c r="AI511" s="113"/>
      <c r="AJ511" s="46"/>
      <c r="AK511" s="54"/>
      <c r="AL511" s="53"/>
      <c r="AM511" s="97">
        <f t="shared" si="96"/>
        <v>0</v>
      </c>
      <c r="AN511" s="113"/>
      <c r="AO511" s="46"/>
      <c r="AP511" s="54"/>
      <c r="AQ511" s="53"/>
      <c r="AR511" s="97">
        <f t="shared" si="97"/>
        <v>0</v>
      </c>
      <c r="AS511" s="97">
        <f t="shared" si="98"/>
        <v>0</v>
      </c>
      <c r="AT511" s="97">
        <f t="shared" si="99"/>
        <v>0</v>
      </c>
      <c r="AU511" s="97">
        <f t="shared" si="100"/>
        <v>0</v>
      </c>
      <c r="AV511" s="113"/>
      <c r="AW511" s="46"/>
      <c r="AX511" s="46"/>
      <c r="AY511" s="97">
        <f t="shared" si="101"/>
        <v>0</v>
      </c>
      <c r="BC511" s="56" t="str">
        <f t="shared" si="102"/>
        <v/>
      </c>
      <c r="BD511" s="45">
        <f>IF(Q511&gt;'Costes máximos'!$D$22,'Costes máximos'!$D$22,Q511)</f>
        <v>0</v>
      </c>
      <c r="BE511" s="45">
        <f>IF(R511&gt;'Costes máximos'!$D$22,'Costes máximos'!$D$22,R511)</f>
        <v>0</v>
      </c>
      <c r="BF511" s="45">
        <f>IF(S511&gt;'Costes máximos'!$D$22,'Costes máximos'!$D$22,S511)</f>
        <v>0</v>
      </c>
      <c r="BG511" s="45">
        <f>IF(T511&gt;'Costes máximos'!$D$22,'Costes máximos'!$D$22,T511)</f>
        <v>0</v>
      </c>
      <c r="BH511" s="45">
        <f>IF(U511&gt;'Costes máximos'!$D$22,'Costes máximos'!$D$22,U511)</f>
        <v>0</v>
      </c>
    </row>
    <row r="512" spans="2:60" hidden="1" outlineLevel="1" x14ac:dyDescent="0.25">
      <c r="B512" s="63"/>
      <c r="C512" s="64"/>
      <c r="D512" s="64"/>
      <c r="E512" s="64"/>
      <c r="F512" s="95">
        <f>IFERROR(INDEX('1. Paquetes y Tareas'!$F$16:$F$84,MATCH(BC512,'1. Paquetes y Tareas'!$E$16:$E$84,0)),0)</f>
        <v>0</v>
      </c>
      <c r="G512" s="50"/>
      <c r="H512" s="96">
        <f>IF($C$48="Investigación industrial",IFERROR(INDEX('3. Gasto Total '!$G$25:$G$43,MATCH(G512,'3. Gasto Total '!$B$25:$B$43,0)),""),IFERROR(INDEX('3. Gasto Total '!$H$25:$H$43,MATCH(G512,'3. Gasto Total '!$B$25:$B$43,0)),))</f>
        <v>0</v>
      </c>
      <c r="I512" s="40"/>
      <c r="J512" s="40"/>
      <c r="K512" s="40"/>
      <c r="L512" s="40"/>
      <c r="M512" s="40"/>
      <c r="N512" s="40"/>
      <c r="O512" s="40"/>
      <c r="P512" s="95">
        <f t="shared" si="103"/>
        <v>0</v>
      </c>
      <c r="Q512" s="43"/>
      <c r="R512" s="43"/>
      <c r="S512" s="43"/>
      <c r="T512" s="44"/>
      <c r="U512" s="44"/>
      <c r="V512" s="97">
        <f t="shared" si="104"/>
        <v>0</v>
      </c>
      <c r="W512" s="97">
        <f t="shared" si="92"/>
        <v>0</v>
      </c>
      <c r="X512" s="97">
        <f t="shared" si="93"/>
        <v>0</v>
      </c>
      <c r="Y512" s="113"/>
      <c r="Z512" s="44"/>
      <c r="AA512" s="53"/>
      <c r="AB512" s="53"/>
      <c r="AC512" s="97">
        <f t="shared" si="94"/>
        <v>0</v>
      </c>
      <c r="AD512" s="113"/>
      <c r="AE512" s="46"/>
      <c r="AF512" s="46"/>
      <c r="AG512" s="46"/>
      <c r="AH512" s="97">
        <f t="shared" si="95"/>
        <v>0</v>
      </c>
      <c r="AI512" s="113"/>
      <c r="AJ512" s="46"/>
      <c r="AK512" s="54"/>
      <c r="AL512" s="53"/>
      <c r="AM512" s="97">
        <f t="shared" si="96"/>
        <v>0</v>
      </c>
      <c r="AN512" s="113"/>
      <c r="AO512" s="46"/>
      <c r="AP512" s="54"/>
      <c r="AQ512" s="53"/>
      <c r="AR512" s="97">
        <f t="shared" si="97"/>
        <v>0</v>
      </c>
      <c r="AS512" s="97">
        <f t="shared" si="98"/>
        <v>0</v>
      </c>
      <c r="AT512" s="97">
        <f t="shared" si="99"/>
        <v>0</v>
      </c>
      <c r="AU512" s="97">
        <f t="shared" si="100"/>
        <v>0</v>
      </c>
      <c r="AV512" s="113"/>
      <c r="AW512" s="46"/>
      <c r="AX512" s="46"/>
      <c r="AY512" s="97">
        <f t="shared" si="101"/>
        <v>0</v>
      </c>
      <c r="BC512" s="56" t="str">
        <f t="shared" si="102"/>
        <v/>
      </c>
      <c r="BD512" s="45">
        <f>IF(Q512&gt;'Costes máximos'!$D$22,'Costes máximos'!$D$22,Q512)</f>
        <v>0</v>
      </c>
      <c r="BE512" s="45">
        <f>IF(R512&gt;'Costes máximos'!$D$22,'Costes máximos'!$D$22,R512)</f>
        <v>0</v>
      </c>
      <c r="BF512" s="45">
        <f>IF(S512&gt;'Costes máximos'!$D$22,'Costes máximos'!$D$22,S512)</f>
        <v>0</v>
      </c>
      <c r="BG512" s="45">
        <f>IF(T512&gt;'Costes máximos'!$D$22,'Costes máximos'!$D$22,T512)</f>
        <v>0</v>
      </c>
      <c r="BH512" s="45">
        <f>IF(U512&gt;'Costes máximos'!$D$22,'Costes máximos'!$D$22,U512)</f>
        <v>0</v>
      </c>
    </row>
    <row r="513" spans="2:60" hidden="1" outlineLevel="1" x14ac:dyDescent="0.25">
      <c r="B513" s="63"/>
      <c r="C513" s="64"/>
      <c r="D513" s="64"/>
      <c r="E513" s="64"/>
      <c r="F513" s="95">
        <f>IFERROR(INDEX('1. Paquetes y Tareas'!$F$16:$F$84,MATCH(BC513,'1. Paquetes y Tareas'!$E$16:$E$84,0)),0)</f>
        <v>0</v>
      </c>
      <c r="G513" s="50"/>
      <c r="H513" s="96">
        <f>IF($C$48="Investigación industrial",IFERROR(INDEX('3. Gasto Total '!$G$25:$G$43,MATCH(G513,'3. Gasto Total '!$B$25:$B$43,0)),""),IFERROR(INDEX('3. Gasto Total '!$H$25:$H$43,MATCH(G513,'3. Gasto Total '!$B$25:$B$43,0)),))</f>
        <v>0</v>
      </c>
      <c r="I513" s="40"/>
      <c r="J513" s="40"/>
      <c r="K513" s="40"/>
      <c r="L513" s="40"/>
      <c r="M513" s="40"/>
      <c r="N513" s="40"/>
      <c r="O513" s="40"/>
      <c r="P513" s="95">
        <f t="shared" si="103"/>
        <v>0</v>
      </c>
      <c r="Q513" s="43"/>
      <c r="R513" s="43"/>
      <c r="S513" s="43"/>
      <c r="T513" s="44"/>
      <c r="U513" s="44"/>
      <c r="V513" s="97">
        <f t="shared" si="104"/>
        <v>0</v>
      </c>
      <c r="W513" s="97">
        <f t="shared" si="92"/>
        <v>0</v>
      </c>
      <c r="X513" s="97">
        <f t="shared" si="93"/>
        <v>0</v>
      </c>
      <c r="Y513" s="113"/>
      <c r="Z513" s="44"/>
      <c r="AA513" s="53"/>
      <c r="AB513" s="53"/>
      <c r="AC513" s="97">
        <f t="shared" si="94"/>
        <v>0</v>
      </c>
      <c r="AD513" s="113"/>
      <c r="AE513" s="46"/>
      <c r="AF513" s="46"/>
      <c r="AG513" s="46"/>
      <c r="AH513" s="97">
        <f t="shared" si="95"/>
        <v>0</v>
      </c>
      <c r="AI513" s="113"/>
      <c r="AJ513" s="46"/>
      <c r="AK513" s="54"/>
      <c r="AL513" s="53"/>
      <c r="AM513" s="97">
        <f t="shared" si="96"/>
        <v>0</v>
      </c>
      <c r="AN513" s="113"/>
      <c r="AO513" s="46"/>
      <c r="AP513" s="54"/>
      <c r="AQ513" s="53"/>
      <c r="AR513" s="97">
        <f t="shared" si="97"/>
        <v>0</v>
      </c>
      <c r="AS513" s="97">
        <f t="shared" si="98"/>
        <v>0</v>
      </c>
      <c r="AT513" s="97">
        <f t="shared" si="99"/>
        <v>0</v>
      </c>
      <c r="AU513" s="97">
        <f t="shared" si="100"/>
        <v>0</v>
      </c>
      <c r="AV513" s="113"/>
      <c r="AW513" s="46"/>
      <c r="AX513" s="46"/>
      <c r="AY513" s="97">
        <f t="shared" si="101"/>
        <v>0</v>
      </c>
      <c r="BC513" s="56" t="str">
        <f t="shared" si="102"/>
        <v/>
      </c>
      <c r="BD513" s="45">
        <f>IF(Q513&gt;'Costes máximos'!$D$22,'Costes máximos'!$D$22,Q513)</f>
        <v>0</v>
      </c>
      <c r="BE513" s="45">
        <f>IF(R513&gt;'Costes máximos'!$D$22,'Costes máximos'!$D$22,R513)</f>
        <v>0</v>
      </c>
      <c r="BF513" s="45">
        <f>IF(S513&gt;'Costes máximos'!$D$22,'Costes máximos'!$D$22,S513)</f>
        <v>0</v>
      </c>
      <c r="BG513" s="45">
        <f>IF(T513&gt;'Costes máximos'!$D$22,'Costes máximos'!$D$22,T513)</f>
        <v>0</v>
      </c>
      <c r="BH513" s="45">
        <f>IF(U513&gt;'Costes máximos'!$D$22,'Costes máximos'!$D$22,U513)</f>
        <v>0</v>
      </c>
    </row>
    <row r="514" spans="2:60" hidden="1" outlineLevel="1" x14ac:dyDescent="0.25">
      <c r="B514" s="63"/>
      <c r="C514" s="64"/>
      <c r="D514" s="64"/>
      <c r="E514" s="64"/>
      <c r="F514" s="95">
        <f>IFERROR(INDEX('1. Paquetes y Tareas'!$F$16:$F$84,MATCH(BC514,'1. Paquetes y Tareas'!$E$16:$E$84,0)),0)</f>
        <v>0</v>
      </c>
      <c r="G514" s="50"/>
      <c r="H514" s="96">
        <f>IF($C$48="Investigación industrial",IFERROR(INDEX('3. Gasto Total '!$G$25:$G$43,MATCH(G514,'3. Gasto Total '!$B$25:$B$43,0)),""),IFERROR(INDEX('3. Gasto Total '!$H$25:$H$43,MATCH(G514,'3. Gasto Total '!$B$25:$B$43,0)),))</f>
        <v>0</v>
      </c>
      <c r="I514" s="40"/>
      <c r="J514" s="40"/>
      <c r="K514" s="40"/>
      <c r="L514" s="40"/>
      <c r="M514" s="40"/>
      <c r="N514" s="40"/>
      <c r="O514" s="40"/>
      <c r="P514" s="95">
        <f t="shared" si="103"/>
        <v>0</v>
      </c>
      <c r="Q514" s="43"/>
      <c r="R514" s="43"/>
      <c r="S514" s="43"/>
      <c r="T514" s="44"/>
      <c r="U514" s="44"/>
      <c r="V514" s="97">
        <f t="shared" si="104"/>
        <v>0</v>
      </c>
      <c r="W514" s="97">
        <f t="shared" si="92"/>
        <v>0</v>
      </c>
      <c r="X514" s="97">
        <f t="shared" si="93"/>
        <v>0</v>
      </c>
      <c r="Y514" s="113"/>
      <c r="Z514" s="44"/>
      <c r="AA514" s="53"/>
      <c r="AB514" s="53"/>
      <c r="AC514" s="97">
        <f t="shared" si="94"/>
        <v>0</v>
      </c>
      <c r="AD514" s="113"/>
      <c r="AE514" s="46"/>
      <c r="AF514" s="46"/>
      <c r="AG514" s="46"/>
      <c r="AH514" s="97">
        <f t="shared" si="95"/>
        <v>0</v>
      </c>
      <c r="AI514" s="113"/>
      <c r="AJ514" s="46"/>
      <c r="AK514" s="54"/>
      <c r="AL514" s="53"/>
      <c r="AM514" s="97">
        <f t="shared" si="96"/>
        <v>0</v>
      </c>
      <c r="AN514" s="113"/>
      <c r="AO514" s="46"/>
      <c r="AP514" s="54"/>
      <c r="AQ514" s="53"/>
      <c r="AR514" s="97">
        <f t="shared" si="97"/>
        <v>0</v>
      </c>
      <c r="AS514" s="97">
        <f t="shared" si="98"/>
        <v>0</v>
      </c>
      <c r="AT514" s="97">
        <f t="shared" si="99"/>
        <v>0</v>
      </c>
      <c r="AU514" s="97">
        <f t="shared" si="100"/>
        <v>0</v>
      </c>
      <c r="AV514" s="113"/>
      <c r="AW514" s="46"/>
      <c r="AX514" s="46"/>
      <c r="AY514" s="97">
        <f t="shared" si="101"/>
        <v>0</v>
      </c>
      <c r="BC514" s="56" t="str">
        <f t="shared" si="102"/>
        <v/>
      </c>
      <c r="BD514" s="45">
        <f>IF(Q514&gt;'Costes máximos'!$D$22,'Costes máximos'!$D$22,Q514)</f>
        <v>0</v>
      </c>
      <c r="BE514" s="45">
        <f>IF(R514&gt;'Costes máximos'!$D$22,'Costes máximos'!$D$22,R514)</f>
        <v>0</v>
      </c>
      <c r="BF514" s="45">
        <f>IF(S514&gt;'Costes máximos'!$D$22,'Costes máximos'!$D$22,S514)</f>
        <v>0</v>
      </c>
      <c r="BG514" s="45">
        <f>IF(T514&gt;'Costes máximos'!$D$22,'Costes máximos'!$D$22,T514)</f>
        <v>0</v>
      </c>
      <c r="BH514" s="45">
        <f>IF(U514&gt;'Costes máximos'!$D$22,'Costes máximos'!$D$22,U514)</f>
        <v>0</v>
      </c>
    </row>
    <row r="515" spans="2:60" hidden="1" outlineLevel="1" x14ac:dyDescent="0.25">
      <c r="B515" s="63"/>
      <c r="C515" s="64"/>
      <c r="D515" s="64"/>
      <c r="E515" s="64"/>
      <c r="F515" s="95">
        <f>IFERROR(INDEX('1. Paquetes y Tareas'!$F$16:$F$84,MATCH(BC515,'1. Paquetes y Tareas'!$E$16:$E$84,0)),0)</f>
        <v>0</v>
      </c>
      <c r="G515" s="50"/>
      <c r="H515" s="96">
        <f>IF($C$48="Investigación industrial",IFERROR(INDEX('3. Gasto Total '!$G$25:$G$43,MATCH(G515,'3. Gasto Total '!$B$25:$B$43,0)),""),IFERROR(INDEX('3. Gasto Total '!$H$25:$H$43,MATCH(G515,'3. Gasto Total '!$B$25:$B$43,0)),))</f>
        <v>0</v>
      </c>
      <c r="I515" s="40"/>
      <c r="J515" s="40"/>
      <c r="K515" s="40"/>
      <c r="L515" s="40"/>
      <c r="M515" s="40"/>
      <c r="N515" s="40"/>
      <c r="O515" s="40"/>
      <c r="P515" s="95">
        <f t="shared" si="103"/>
        <v>0</v>
      </c>
      <c r="Q515" s="43"/>
      <c r="R515" s="43"/>
      <c r="S515" s="43"/>
      <c r="T515" s="44"/>
      <c r="U515" s="44"/>
      <c r="V515" s="97">
        <f t="shared" si="104"/>
        <v>0</v>
      </c>
      <c r="W515" s="97">
        <f t="shared" si="92"/>
        <v>0</v>
      </c>
      <c r="X515" s="97">
        <f t="shared" si="93"/>
        <v>0</v>
      </c>
      <c r="Y515" s="113"/>
      <c r="Z515" s="44"/>
      <c r="AA515" s="53"/>
      <c r="AB515" s="53"/>
      <c r="AC515" s="97">
        <f t="shared" si="94"/>
        <v>0</v>
      </c>
      <c r="AD515" s="113"/>
      <c r="AE515" s="46"/>
      <c r="AF515" s="46"/>
      <c r="AG515" s="46"/>
      <c r="AH515" s="97">
        <f t="shared" si="95"/>
        <v>0</v>
      </c>
      <c r="AI515" s="113"/>
      <c r="AJ515" s="46"/>
      <c r="AK515" s="54"/>
      <c r="AL515" s="53"/>
      <c r="AM515" s="97">
        <f t="shared" si="96"/>
        <v>0</v>
      </c>
      <c r="AN515" s="113"/>
      <c r="AO515" s="46"/>
      <c r="AP515" s="54"/>
      <c r="AQ515" s="53"/>
      <c r="AR515" s="97">
        <f t="shared" si="97"/>
        <v>0</v>
      </c>
      <c r="AS515" s="97">
        <f t="shared" si="98"/>
        <v>0</v>
      </c>
      <c r="AT515" s="97">
        <f t="shared" si="99"/>
        <v>0</v>
      </c>
      <c r="AU515" s="97">
        <f t="shared" si="100"/>
        <v>0</v>
      </c>
      <c r="AV515" s="113"/>
      <c r="AW515" s="46"/>
      <c r="AX515" s="46"/>
      <c r="AY515" s="97">
        <f t="shared" si="101"/>
        <v>0</v>
      </c>
      <c r="BC515" s="56" t="str">
        <f t="shared" si="102"/>
        <v/>
      </c>
      <c r="BD515" s="45">
        <f>IF(Q515&gt;'Costes máximos'!$D$22,'Costes máximos'!$D$22,Q515)</f>
        <v>0</v>
      </c>
      <c r="BE515" s="45">
        <f>IF(R515&gt;'Costes máximos'!$D$22,'Costes máximos'!$D$22,R515)</f>
        <v>0</v>
      </c>
      <c r="BF515" s="45">
        <f>IF(S515&gt;'Costes máximos'!$D$22,'Costes máximos'!$D$22,S515)</f>
        <v>0</v>
      </c>
      <c r="BG515" s="45">
        <f>IF(T515&gt;'Costes máximos'!$D$22,'Costes máximos'!$D$22,T515)</f>
        <v>0</v>
      </c>
      <c r="BH515" s="45">
        <f>IF(U515&gt;'Costes máximos'!$D$22,'Costes máximos'!$D$22,U515)</f>
        <v>0</v>
      </c>
    </row>
    <row r="516" spans="2:60" hidden="1" outlineLevel="1" x14ac:dyDescent="0.25">
      <c r="B516" s="63"/>
      <c r="C516" s="64"/>
      <c r="D516" s="64"/>
      <c r="E516" s="64"/>
      <c r="F516" s="95">
        <f>IFERROR(INDEX('1. Paquetes y Tareas'!$F$16:$F$84,MATCH(BC516,'1. Paquetes y Tareas'!$E$16:$E$84,0)),0)</f>
        <v>0</v>
      </c>
      <c r="G516" s="50"/>
      <c r="H516" s="96">
        <f>IF($C$48="Investigación industrial",IFERROR(INDEX('3. Gasto Total '!$G$25:$G$43,MATCH(G516,'3. Gasto Total '!$B$25:$B$43,0)),""),IFERROR(INDEX('3. Gasto Total '!$H$25:$H$43,MATCH(G516,'3. Gasto Total '!$B$25:$B$43,0)),))</f>
        <v>0</v>
      </c>
      <c r="I516" s="40"/>
      <c r="J516" s="40"/>
      <c r="K516" s="40"/>
      <c r="L516" s="40"/>
      <c r="M516" s="40"/>
      <c r="N516" s="40"/>
      <c r="O516" s="40"/>
      <c r="P516" s="95">
        <f t="shared" si="103"/>
        <v>0</v>
      </c>
      <c r="Q516" s="43"/>
      <c r="R516" s="43"/>
      <c r="S516" s="43"/>
      <c r="T516" s="44"/>
      <c r="U516" s="44"/>
      <c r="V516" s="97">
        <f t="shared" si="104"/>
        <v>0</v>
      </c>
      <c r="W516" s="97">
        <f t="shared" si="92"/>
        <v>0</v>
      </c>
      <c r="X516" s="97">
        <f t="shared" si="93"/>
        <v>0</v>
      </c>
      <c r="Y516" s="113"/>
      <c r="Z516" s="44"/>
      <c r="AA516" s="53"/>
      <c r="AB516" s="53"/>
      <c r="AC516" s="97">
        <f t="shared" si="94"/>
        <v>0</v>
      </c>
      <c r="AD516" s="113"/>
      <c r="AE516" s="46"/>
      <c r="AF516" s="46"/>
      <c r="AG516" s="46"/>
      <c r="AH516" s="97">
        <f t="shared" si="95"/>
        <v>0</v>
      </c>
      <c r="AI516" s="113"/>
      <c r="AJ516" s="46"/>
      <c r="AK516" s="54"/>
      <c r="AL516" s="53"/>
      <c r="AM516" s="97">
        <f t="shared" si="96"/>
        <v>0</v>
      </c>
      <c r="AN516" s="113"/>
      <c r="AO516" s="46"/>
      <c r="AP516" s="54"/>
      <c r="AQ516" s="53"/>
      <c r="AR516" s="97">
        <f t="shared" si="97"/>
        <v>0</v>
      </c>
      <c r="AS516" s="97">
        <f t="shared" si="98"/>
        <v>0</v>
      </c>
      <c r="AT516" s="97">
        <f t="shared" si="99"/>
        <v>0</v>
      </c>
      <c r="AU516" s="97">
        <f t="shared" si="100"/>
        <v>0</v>
      </c>
      <c r="AV516" s="113"/>
      <c r="AW516" s="46"/>
      <c r="AX516" s="46"/>
      <c r="AY516" s="97">
        <f t="shared" si="101"/>
        <v>0</v>
      </c>
      <c r="BC516" s="56" t="str">
        <f t="shared" si="102"/>
        <v/>
      </c>
      <c r="BD516" s="45">
        <f>IF(Q516&gt;'Costes máximos'!$D$22,'Costes máximos'!$D$22,Q516)</f>
        <v>0</v>
      </c>
      <c r="BE516" s="45">
        <f>IF(R516&gt;'Costes máximos'!$D$22,'Costes máximos'!$D$22,R516)</f>
        <v>0</v>
      </c>
      <c r="BF516" s="45">
        <f>IF(S516&gt;'Costes máximos'!$D$22,'Costes máximos'!$D$22,S516)</f>
        <v>0</v>
      </c>
      <c r="BG516" s="45">
        <f>IF(T516&gt;'Costes máximos'!$D$22,'Costes máximos'!$D$22,T516)</f>
        <v>0</v>
      </c>
      <c r="BH516" s="45">
        <f>IF(U516&gt;'Costes máximos'!$D$22,'Costes máximos'!$D$22,U516)</f>
        <v>0</v>
      </c>
    </row>
    <row r="517" spans="2:60" hidden="1" outlineLevel="1" x14ac:dyDescent="0.25">
      <c r="B517" s="63"/>
      <c r="C517" s="64"/>
      <c r="D517" s="64"/>
      <c r="E517" s="64"/>
      <c r="F517" s="95">
        <f>IFERROR(INDEX('1. Paquetes y Tareas'!$F$16:$F$84,MATCH(BC517,'1. Paquetes y Tareas'!$E$16:$E$84,0)),0)</f>
        <v>0</v>
      </c>
      <c r="G517" s="50"/>
      <c r="H517" s="96">
        <f>IF($C$48="Investigación industrial",IFERROR(INDEX('3. Gasto Total '!$G$25:$G$43,MATCH(G517,'3. Gasto Total '!$B$25:$B$43,0)),""),IFERROR(INDEX('3. Gasto Total '!$H$25:$H$43,MATCH(G517,'3. Gasto Total '!$B$25:$B$43,0)),))</f>
        <v>0</v>
      </c>
      <c r="I517" s="40"/>
      <c r="J517" s="40"/>
      <c r="K517" s="40"/>
      <c r="L517" s="40"/>
      <c r="M517" s="40"/>
      <c r="N517" s="40"/>
      <c r="O517" s="40"/>
      <c r="P517" s="95">
        <f t="shared" si="103"/>
        <v>0</v>
      </c>
      <c r="Q517" s="43"/>
      <c r="R517" s="43"/>
      <c r="S517" s="43"/>
      <c r="T517" s="44"/>
      <c r="U517" s="44"/>
      <c r="V517" s="97">
        <f t="shared" si="104"/>
        <v>0</v>
      </c>
      <c r="W517" s="97">
        <f t="shared" si="92"/>
        <v>0</v>
      </c>
      <c r="X517" s="97">
        <f t="shared" si="93"/>
        <v>0</v>
      </c>
      <c r="Y517" s="113"/>
      <c r="Z517" s="44"/>
      <c r="AA517" s="53"/>
      <c r="AB517" s="53"/>
      <c r="AC517" s="97">
        <f t="shared" si="94"/>
        <v>0</v>
      </c>
      <c r="AD517" s="113"/>
      <c r="AE517" s="46"/>
      <c r="AF517" s="46"/>
      <c r="AG517" s="46"/>
      <c r="AH517" s="97">
        <f t="shared" si="95"/>
        <v>0</v>
      </c>
      <c r="AI517" s="113"/>
      <c r="AJ517" s="46"/>
      <c r="AK517" s="54"/>
      <c r="AL517" s="53"/>
      <c r="AM517" s="97">
        <f t="shared" si="96"/>
        <v>0</v>
      </c>
      <c r="AN517" s="113"/>
      <c r="AO517" s="46"/>
      <c r="AP517" s="54"/>
      <c r="AQ517" s="53"/>
      <c r="AR517" s="97">
        <f t="shared" si="97"/>
        <v>0</v>
      </c>
      <c r="AS517" s="97">
        <f t="shared" si="98"/>
        <v>0</v>
      </c>
      <c r="AT517" s="97">
        <f t="shared" si="99"/>
        <v>0</v>
      </c>
      <c r="AU517" s="97">
        <f t="shared" si="100"/>
        <v>0</v>
      </c>
      <c r="AV517" s="113"/>
      <c r="AW517" s="46"/>
      <c r="AX517" s="46"/>
      <c r="AY517" s="97">
        <f t="shared" si="101"/>
        <v>0</v>
      </c>
      <c r="BC517" s="56" t="str">
        <f t="shared" si="102"/>
        <v/>
      </c>
      <c r="BD517" s="45">
        <f>IF(Q517&gt;'Costes máximos'!$D$22,'Costes máximos'!$D$22,Q517)</f>
        <v>0</v>
      </c>
      <c r="BE517" s="45">
        <f>IF(R517&gt;'Costes máximos'!$D$22,'Costes máximos'!$D$22,R517)</f>
        <v>0</v>
      </c>
      <c r="BF517" s="45">
        <f>IF(S517&gt;'Costes máximos'!$D$22,'Costes máximos'!$D$22,S517)</f>
        <v>0</v>
      </c>
      <c r="BG517" s="45">
        <f>IF(T517&gt;'Costes máximos'!$D$22,'Costes máximos'!$D$22,T517)</f>
        <v>0</v>
      </c>
      <c r="BH517" s="45">
        <f>IF(U517&gt;'Costes máximos'!$D$22,'Costes máximos'!$D$22,U517)</f>
        <v>0</v>
      </c>
    </row>
    <row r="518" spans="2:60" hidden="1" outlineLevel="1" x14ac:dyDescent="0.25">
      <c r="B518" s="63"/>
      <c r="C518" s="64"/>
      <c r="D518" s="64"/>
      <c r="E518" s="64"/>
      <c r="F518" s="95">
        <f>IFERROR(INDEX('1. Paquetes y Tareas'!$F$16:$F$84,MATCH(BC518,'1. Paquetes y Tareas'!$E$16:$E$84,0)),0)</f>
        <v>0</v>
      </c>
      <c r="G518" s="50"/>
      <c r="H518" s="96">
        <f>IF($C$48="Investigación industrial",IFERROR(INDEX('3. Gasto Total '!$G$25:$G$43,MATCH(G518,'3. Gasto Total '!$B$25:$B$43,0)),""),IFERROR(INDEX('3. Gasto Total '!$H$25:$H$43,MATCH(G518,'3. Gasto Total '!$B$25:$B$43,0)),))</f>
        <v>0</v>
      </c>
      <c r="I518" s="40"/>
      <c r="J518" s="40"/>
      <c r="K518" s="40"/>
      <c r="L518" s="40"/>
      <c r="M518" s="40"/>
      <c r="N518" s="40"/>
      <c r="O518" s="40"/>
      <c r="P518" s="95">
        <f t="shared" si="103"/>
        <v>0</v>
      </c>
      <c r="Q518" s="43"/>
      <c r="R518" s="43"/>
      <c r="S518" s="43"/>
      <c r="T518" s="44"/>
      <c r="U518" s="44"/>
      <c r="V518" s="97">
        <f t="shared" si="104"/>
        <v>0</v>
      </c>
      <c r="W518" s="97">
        <f t="shared" si="92"/>
        <v>0</v>
      </c>
      <c r="X518" s="97">
        <f t="shared" si="93"/>
        <v>0</v>
      </c>
      <c r="Y518" s="113"/>
      <c r="Z518" s="44"/>
      <c r="AA518" s="53"/>
      <c r="AB518" s="53"/>
      <c r="AC518" s="97">
        <f t="shared" si="94"/>
        <v>0</v>
      </c>
      <c r="AD518" s="113"/>
      <c r="AE518" s="46"/>
      <c r="AF518" s="46"/>
      <c r="AG518" s="46"/>
      <c r="AH518" s="97">
        <f t="shared" si="95"/>
        <v>0</v>
      </c>
      <c r="AI518" s="113"/>
      <c r="AJ518" s="46"/>
      <c r="AK518" s="54"/>
      <c r="AL518" s="53"/>
      <c r="AM518" s="97">
        <f t="shared" si="96"/>
        <v>0</v>
      </c>
      <c r="AN518" s="113"/>
      <c r="AO518" s="46"/>
      <c r="AP518" s="54"/>
      <c r="AQ518" s="53"/>
      <c r="AR518" s="97">
        <f t="shared" si="97"/>
        <v>0</v>
      </c>
      <c r="AS518" s="97">
        <f t="shared" si="98"/>
        <v>0</v>
      </c>
      <c r="AT518" s="97">
        <f t="shared" si="99"/>
        <v>0</v>
      </c>
      <c r="AU518" s="97">
        <f t="shared" si="100"/>
        <v>0</v>
      </c>
      <c r="AV518" s="113"/>
      <c r="AW518" s="46"/>
      <c r="AX518" s="46"/>
      <c r="AY518" s="97">
        <f t="shared" si="101"/>
        <v>0</v>
      </c>
      <c r="BC518" s="56" t="str">
        <f t="shared" si="102"/>
        <v/>
      </c>
      <c r="BD518" s="45">
        <f>IF(Q518&gt;'Costes máximos'!$D$22,'Costes máximos'!$D$22,Q518)</f>
        <v>0</v>
      </c>
      <c r="BE518" s="45">
        <f>IF(R518&gt;'Costes máximos'!$D$22,'Costes máximos'!$D$22,R518)</f>
        <v>0</v>
      </c>
      <c r="BF518" s="45">
        <f>IF(S518&gt;'Costes máximos'!$D$22,'Costes máximos'!$D$22,S518)</f>
        <v>0</v>
      </c>
      <c r="BG518" s="45">
        <f>IF(T518&gt;'Costes máximos'!$D$22,'Costes máximos'!$D$22,T518)</f>
        <v>0</v>
      </c>
      <c r="BH518" s="45">
        <f>IF(U518&gt;'Costes máximos'!$D$22,'Costes máximos'!$D$22,U518)</f>
        <v>0</v>
      </c>
    </row>
    <row r="519" spans="2:60" hidden="1" outlineLevel="1" x14ac:dyDescent="0.25">
      <c r="B519" s="63"/>
      <c r="C519" s="64"/>
      <c r="D519" s="64"/>
      <c r="E519" s="64"/>
      <c r="F519" s="95">
        <f>IFERROR(INDEX('1. Paquetes y Tareas'!$F$16:$F$84,MATCH(BC519,'1. Paquetes y Tareas'!$E$16:$E$84,0)),0)</f>
        <v>0</v>
      </c>
      <c r="G519" s="50"/>
      <c r="H519" s="96">
        <f>IF($C$48="Investigación industrial",IFERROR(INDEX('3. Gasto Total '!$G$25:$G$43,MATCH(G519,'3. Gasto Total '!$B$25:$B$43,0)),""),IFERROR(INDEX('3. Gasto Total '!$H$25:$H$43,MATCH(G519,'3. Gasto Total '!$B$25:$B$43,0)),))</f>
        <v>0</v>
      </c>
      <c r="I519" s="40"/>
      <c r="J519" s="40"/>
      <c r="K519" s="40"/>
      <c r="L519" s="40"/>
      <c r="M519" s="40"/>
      <c r="N519" s="40"/>
      <c r="O519" s="40"/>
      <c r="P519" s="95">
        <f t="shared" si="103"/>
        <v>0</v>
      </c>
      <c r="Q519" s="43"/>
      <c r="R519" s="43"/>
      <c r="S519" s="43"/>
      <c r="T519" s="44"/>
      <c r="U519" s="44"/>
      <c r="V519" s="97">
        <f t="shared" si="104"/>
        <v>0</v>
      </c>
      <c r="W519" s="97">
        <f t="shared" si="92"/>
        <v>0</v>
      </c>
      <c r="X519" s="97">
        <f t="shared" si="93"/>
        <v>0</v>
      </c>
      <c r="Y519" s="113"/>
      <c r="Z519" s="44"/>
      <c r="AA519" s="53"/>
      <c r="AB519" s="53"/>
      <c r="AC519" s="97">
        <f t="shared" si="94"/>
        <v>0</v>
      </c>
      <c r="AD519" s="113"/>
      <c r="AE519" s="46"/>
      <c r="AF519" s="46"/>
      <c r="AG519" s="46"/>
      <c r="AH519" s="97">
        <f t="shared" si="95"/>
        <v>0</v>
      </c>
      <c r="AI519" s="113"/>
      <c r="AJ519" s="46"/>
      <c r="AK519" s="54"/>
      <c r="AL519" s="53"/>
      <c r="AM519" s="97">
        <f t="shared" si="96"/>
        <v>0</v>
      </c>
      <c r="AN519" s="113"/>
      <c r="AO519" s="46"/>
      <c r="AP519" s="54"/>
      <c r="AQ519" s="53"/>
      <c r="AR519" s="97">
        <f t="shared" si="97"/>
        <v>0</v>
      </c>
      <c r="AS519" s="97">
        <f t="shared" si="98"/>
        <v>0</v>
      </c>
      <c r="AT519" s="97">
        <f t="shared" si="99"/>
        <v>0</v>
      </c>
      <c r="AU519" s="97">
        <f t="shared" si="100"/>
        <v>0</v>
      </c>
      <c r="AV519" s="113"/>
      <c r="AW519" s="46"/>
      <c r="AX519" s="46"/>
      <c r="AY519" s="97">
        <f t="shared" si="101"/>
        <v>0</v>
      </c>
      <c r="BC519" s="56" t="str">
        <f t="shared" si="102"/>
        <v/>
      </c>
      <c r="BD519" s="45">
        <f>IF(Q519&gt;'Costes máximos'!$D$22,'Costes máximos'!$D$22,Q519)</f>
        <v>0</v>
      </c>
      <c r="BE519" s="45">
        <f>IF(R519&gt;'Costes máximos'!$D$22,'Costes máximos'!$D$22,R519)</f>
        <v>0</v>
      </c>
      <c r="BF519" s="45">
        <f>IF(S519&gt;'Costes máximos'!$D$22,'Costes máximos'!$D$22,S519)</f>
        <v>0</v>
      </c>
      <c r="BG519" s="45">
        <f>IF(T519&gt;'Costes máximos'!$D$22,'Costes máximos'!$D$22,T519)</f>
        <v>0</v>
      </c>
      <c r="BH519" s="45">
        <f>IF(U519&gt;'Costes máximos'!$D$22,'Costes máximos'!$D$22,U519)</f>
        <v>0</v>
      </c>
    </row>
    <row r="520" spans="2:60" hidden="1" outlineLevel="1" x14ac:dyDescent="0.25">
      <c r="B520" s="63"/>
      <c r="C520" s="64"/>
      <c r="D520" s="64"/>
      <c r="E520" s="64"/>
      <c r="F520" s="95">
        <f>IFERROR(INDEX('1. Paquetes y Tareas'!$F$16:$F$84,MATCH(BC520,'1. Paquetes y Tareas'!$E$16:$E$84,0)),0)</f>
        <v>0</v>
      </c>
      <c r="G520" s="50"/>
      <c r="H520" s="96">
        <f>IF($C$48="Investigación industrial",IFERROR(INDEX('3. Gasto Total '!$G$25:$G$43,MATCH(G520,'3. Gasto Total '!$B$25:$B$43,0)),""),IFERROR(INDEX('3. Gasto Total '!$H$25:$H$43,MATCH(G520,'3. Gasto Total '!$B$25:$B$43,0)),))</f>
        <v>0</v>
      </c>
      <c r="I520" s="40"/>
      <c r="J520" s="40"/>
      <c r="K520" s="40"/>
      <c r="L520" s="40"/>
      <c r="M520" s="40"/>
      <c r="N520" s="40"/>
      <c r="O520" s="40"/>
      <c r="P520" s="95">
        <f t="shared" si="103"/>
        <v>0</v>
      </c>
      <c r="Q520" s="43"/>
      <c r="R520" s="43"/>
      <c r="S520" s="43"/>
      <c r="T520" s="44"/>
      <c r="U520" s="44"/>
      <c r="V520" s="97">
        <f t="shared" si="104"/>
        <v>0</v>
      </c>
      <c r="W520" s="97">
        <f t="shared" si="92"/>
        <v>0</v>
      </c>
      <c r="X520" s="97">
        <f t="shared" si="93"/>
        <v>0</v>
      </c>
      <c r="Y520" s="113"/>
      <c r="Z520" s="44"/>
      <c r="AA520" s="53"/>
      <c r="AB520" s="53"/>
      <c r="AC520" s="97">
        <f t="shared" si="94"/>
        <v>0</v>
      </c>
      <c r="AD520" s="113"/>
      <c r="AE520" s="46"/>
      <c r="AF520" s="46"/>
      <c r="AG520" s="46"/>
      <c r="AH520" s="97">
        <f t="shared" si="95"/>
        <v>0</v>
      </c>
      <c r="AI520" s="113"/>
      <c r="AJ520" s="46"/>
      <c r="AK520" s="54"/>
      <c r="AL520" s="53"/>
      <c r="AM520" s="97">
        <f t="shared" si="96"/>
        <v>0</v>
      </c>
      <c r="AN520" s="113"/>
      <c r="AO520" s="46"/>
      <c r="AP520" s="54"/>
      <c r="AQ520" s="53"/>
      <c r="AR520" s="97">
        <f t="shared" si="97"/>
        <v>0</v>
      </c>
      <c r="AS520" s="97">
        <f t="shared" si="98"/>
        <v>0</v>
      </c>
      <c r="AT520" s="97">
        <f t="shared" si="99"/>
        <v>0</v>
      </c>
      <c r="AU520" s="97">
        <f t="shared" si="100"/>
        <v>0</v>
      </c>
      <c r="AV520" s="113"/>
      <c r="AW520" s="46"/>
      <c r="AX520" s="46"/>
      <c r="AY520" s="97">
        <f t="shared" si="101"/>
        <v>0</v>
      </c>
      <c r="BC520" s="56" t="str">
        <f t="shared" si="102"/>
        <v/>
      </c>
      <c r="BD520" s="45">
        <f>IF(Q520&gt;'Costes máximos'!$D$22,'Costes máximos'!$D$22,Q520)</f>
        <v>0</v>
      </c>
      <c r="BE520" s="45">
        <f>IF(R520&gt;'Costes máximos'!$D$22,'Costes máximos'!$D$22,R520)</f>
        <v>0</v>
      </c>
      <c r="BF520" s="45">
        <f>IF(S520&gt;'Costes máximos'!$D$22,'Costes máximos'!$D$22,S520)</f>
        <v>0</v>
      </c>
      <c r="BG520" s="45">
        <f>IF(T520&gt;'Costes máximos'!$D$22,'Costes máximos'!$D$22,T520)</f>
        <v>0</v>
      </c>
      <c r="BH520" s="45">
        <f>IF(U520&gt;'Costes máximos'!$D$22,'Costes máximos'!$D$22,U520)</f>
        <v>0</v>
      </c>
    </row>
    <row r="521" spans="2:60" hidden="1" outlineLevel="1" x14ac:dyDescent="0.25">
      <c r="B521" s="63"/>
      <c r="C521" s="64"/>
      <c r="D521" s="64"/>
      <c r="E521" s="64"/>
      <c r="F521" s="95">
        <f>IFERROR(INDEX('1. Paquetes y Tareas'!$F$16:$F$84,MATCH(BC521,'1. Paquetes y Tareas'!$E$16:$E$84,0)),0)</f>
        <v>0</v>
      </c>
      <c r="G521" s="50"/>
      <c r="H521" s="96">
        <f>IF($C$48="Investigación industrial",IFERROR(INDEX('3. Gasto Total '!$G$25:$G$43,MATCH(G521,'3. Gasto Total '!$B$25:$B$43,0)),""),IFERROR(INDEX('3. Gasto Total '!$H$25:$H$43,MATCH(G521,'3. Gasto Total '!$B$25:$B$43,0)),))</f>
        <v>0</v>
      </c>
      <c r="I521" s="40"/>
      <c r="J521" s="40"/>
      <c r="K521" s="40"/>
      <c r="L521" s="40"/>
      <c r="M521" s="40"/>
      <c r="N521" s="40"/>
      <c r="O521" s="40"/>
      <c r="P521" s="95">
        <f t="shared" si="103"/>
        <v>0</v>
      </c>
      <c r="Q521" s="43"/>
      <c r="R521" s="43"/>
      <c r="S521" s="43"/>
      <c r="T521" s="44"/>
      <c r="U521" s="44"/>
      <c r="V521" s="97">
        <f t="shared" si="104"/>
        <v>0</v>
      </c>
      <c r="W521" s="97">
        <f t="shared" si="92"/>
        <v>0</v>
      </c>
      <c r="X521" s="97">
        <f t="shared" si="93"/>
        <v>0</v>
      </c>
      <c r="Y521" s="113"/>
      <c r="Z521" s="44"/>
      <c r="AA521" s="53"/>
      <c r="AB521" s="53"/>
      <c r="AC521" s="97">
        <f t="shared" si="94"/>
        <v>0</v>
      </c>
      <c r="AD521" s="113"/>
      <c r="AE521" s="46"/>
      <c r="AF521" s="46"/>
      <c r="AG521" s="46"/>
      <c r="AH521" s="97">
        <f t="shared" si="95"/>
        <v>0</v>
      </c>
      <c r="AI521" s="113"/>
      <c r="AJ521" s="46"/>
      <c r="AK521" s="54"/>
      <c r="AL521" s="53"/>
      <c r="AM521" s="97">
        <f t="shared" si="96"/>
        <v>0</v>
      </c>
      <c r="AN521" s="113"/>
      <c r="AO521" s="46"/>
      <c r="AP521" s="54"/>
      <c r="AQ521" s="53"/>
      <c r="AR521" s="97">
        <f t="shared" si="97"/>
        <v>0</v>
      </c>
      <c r="AS521" s="97">
        <f t="shared" si="98"/>
        <v>0</v>
      </c>
      <c r="AT521" s="97">
        <f t="shared" si="99"/>
        <v>0</v>
      </c>
      <c r="AU521" s="97">
        <f t="shared" si="100"/>
        <v>0</v>
      </c>
      <c r="AV521" s="113"/>
      <c r="AW521" s="46"/>
      <c r="AX521" s="46"/>
      <c r="AY521" s="97">
        <f t="shared" si="101"/>
        <v>0</v>
      </c>
      <c r="BC521" s="56" t="str">
        <f t="shared" si="102"/>
        <v/>
      </c>
      <c r="BD521" s="45">
        <f>IF(Q521&gt;'Costes máximos'!$D$22,'Costes máximos'!$D$22,Q521)</f>
        <v>0</v>
      </c>
      <c r="BE521" s="45">
        <f>IF(R521&gt;'Costes máximos'!$D$22,'Costes máximos'!$D$22,R521)</f>
        <v>0</v>
      </c>
      <c r="BF521" s="45">
        <f>IF(S521&gt;'Costes máximos'!$D$22,'Costes máximos'!$D$22,S521)</f>
        <v>0</v>
      </c>
      <c r="BG521" s="45">
        <f>IF(T521&gt;'Costes máximos'!$D$22,'Costes máximos'!$D$22,T521)</f>
        <v>0</v>
      </c>
      <c r="BH521" s="45">
        <f>IF(U521&gt;'Costes máximos'!$D$22,'Costes máximos'!$D$22,U521)</f>
        <v>0</v>
      </c>
    </row>
    <row r="522" spans="2:60" hidden="1" outlineLevel="1" x14ac:dyDescent="0.25">
      <c r="B522" s="63"/>
      <c r="C522" s="64"/>
      <c r="D522" s="64"/>
      <c r="E522" s="64"/>
      <c r="F522" s="95">
        <f>IFERROR(INDEX('1. Paquetes y Tareas'!$F$16:$F$84,MATCH(BC522,'1. Paquetes y Tareas'!$E$16:$E$84,0)),0)</f>
        <v>0</v>
      </c>
      <c r="G522" s="50"/>
      <c r="H522" s="96">
        <f>IF($C$48="Investigación industrial",IFERROR(INDEX('3. Gasto Total '!$G$25:$G$43,MATCH(G522,'3. Gasto Total '!$B$25:$B$43,0)),""),IFERROR(INDEX('3. Gasto Total '!$H$25:$H$43,MATCH(G522,'3. Gasto Total '!$B$25:$B$43,0)),))</f>
        <v>0</v>
      </c>
      <c r="I522" s="40"/>
      <c r="J522" s="40"/>
      <c r="K522" s="40"/>
      <c r="L522" s="40"/>
      <c r="M522" s="40"/>
      <c r="N522" s="40"/>
      <c r="O522" s="40"/>
      <c r="P522" s="95">
        <f t="shared" si="103"/>
        <v>0</v>
      </c>
      <c r="Q522" s="43"/>
      <c r="R522" s="43"/>
      <c r="S522" s="43"/>
      <c r="T522" s="44"/>
      <c r="U522" s="44"/>
      <c r="V522" s="97">
        <f t="shared" si="104"/>
        <v>0</v>
      </c>
      <c r="W522" s="97">
        <f t="shared" si="92"/>
        <v>0</v>
      </c>
      <c r="X522" s="97">
        <f t="shared" si="93"/>
        <v>0</v>
      </c>
      <c r="Y522" s="113"/>
      <c r="Z522" s="44"/>
      <c r="AA522" s="53"/>
      <c r="AB522" s="53"/>
      <c r="AC522" s="97">
        <f t="shared" si="94"/>
        <v>0</v>
      </c>
      <c r="AD522" s="113"/>
      <c r="AE522" s="46"/>
      <c r="AF522" s="46"/>
      <c r="AG522" s="46"/>
      <c r="AH522" s="97">
        <f t="shared" si="95"/>
        <v>0</v>
      </c>
      <c r="AI522" s="113"/>
      <c r="AJ522" s="46"/>
      <c r="AK522" s="54"/>
      <c r="AL522" s="53"/>
      <c r="AM522" s="97">
        <f t="shared" si="96"/>
        <v>0</v>
      </c>
      <c r="AN522" s="113"/>
      <c r="AO522" s="46"/>
      <c r="AP522" s="54"/>
      <c r="AQ522" s="53"/>
      <c r="AR522" s="97">
        <f t="shared" si="97"/>
        <v>0</v>
      </c>
      <c r="AS522" s="97">
        <f t="shared" si="98"/>
        <v>0</v>
      </c>
      <c r="AT522" s="97">
        <f t="shared" si="99"/>
        <v>0</v>
      </c>
      <c r="AU522" s="97">
        <f t="shared" si="100"/>
        <v>0</v>
      </c>
      <c r="AV522" s="113"/>
      <c r="AW522" s="46"/>
      <c r="AX522" s="46"/>
      <c r="AY522" s="97">
        <f t="shared" si="101"/>
        <v>0</v>
      </c>
      <c r="BC522" s="56" t="str">
        <f t="shared" si="102"/>
        <v/>
      </c>
      <c r="BD522" s="45">
        <f>IF(Q522&gt;'Costes máximos'!$D$22,'Costes máximos'!$D$22,Q522)</f>
        <v>0</v>
      </c>
      <c r="BE522" s="45">
        <f>IF(R522&gt;'Costes máximos'!$D$22,'Costes máximos'!$D$22,R522)</f>
        <v>0</v>
      </c>
      <c r="BF522" s="45">
        <f>IF(S522&gt;'Costes máximos'!$D$22,'Costes máximos'!$D$22,S522)</f>
        <v>0</v>
      </c>
      <c r="BG522" s="45">
        <f>IF(T522&gt;'Costes máximos'!$D$22,'Costes máximos'!$D$22,T522)</f>
        <v>0</v>
      </c>
      <c r="BH522" s="45">
        <f>IF(U522&gt;'Costes máximos'!$D$22,'Costes máximos'!$D$22,U522)</f>
        <v>0</v>
      </c>
    </row>
    <row r="523" spans="2:60" hidden="1" outlineLevel="1" x14ac:dyDescent="0.25">
      <c r="B523" s="63"/>
      <c r="C523" s="64"/>
      <c r="D523" s="64"/>
      <c r="E523" s="64"/>
      <c r="F523" s="95">
        <f>IFERROR(INDEX('1. Paquetes y Tareas'!$F$16:$F$84,MATCH(BC523,'1. Paquetes y Tareas'!$E$16:$E$84,0)),0)</f>
        <v>0</v>
      </c>
      <c r="G523" s="50"/>
      <c r="H523" s="96">
        <f>IF($C$48="Investigación industrial",IFERROR(INDEX('3. Gasto Total '!$G$25:$G$43,MATCH(G523,'3. Gasto Total '!$B$25:$B$43,0)),""),IFERROR(INDEX('3. Gasto Total '!$H$25:$H$43,MATCH(G523,'3. Gasto Total '!$B$25:$B$43,0)),))</f>
        <v>0</v>
      </c>
      <c r="I523" s="40"/>
      <c r="J523" s="40"/>
      <c r="K523" s="40"/>
      <c r="L523" s="40"/>
      <c r="M523" s="40"/>
      <c r="N523" s="40"/>
      <c r="O523" s="40"/>
      <c r="P523" s="95">
        <f t="shared" si="103"/>
        <v>0</v>
      </c>
      <c r="Q523" s="43"/>
      <c r="R523" s="43"/>
      <c r="S523" s="43"/>
      <c r="T523" s="44"/>
      <c r="U523" s="44"/>
      <c r="V523" s="97">
        <f t="shared" si="104"/>
        <v>0</v>
      </c>
      <c r="W523" s="97">
        <f t="shared" si="92"/>
        <v>0</v>
      </c>
      <c r="X523" s="97">
        <f t="shared" si="93"/>
        <v>0</v>
      </c>
      <c r="Y523" s="113"/>
      <c r="Z523" s="44"/>
      <c r="AA523" s="53"/>
      <c r="AB523" s="53"/>
      <c r="AC523" s="97">
        <f t="shared" si="94"/>
        <v>0</v>
      </c>
      <c r="AD523" s="113"/>
      <c r="AE523" s="46"/>
      <c r="AF523" s="46"/>
      <c r="AG523" s="46"/>
      <c r="AH523" s="97">
        <f t="shared" si="95"/>
        <v>0</v>
      </c>
      <c r="AI523" s="113"/>
      <c r="AJ523" s="46"/>
      <c r="AK523" s="54"/>
      <c r="AL523" s="53"/>
      <c r="AM523" s="97">
        <f t="shared" si="96"/>
        <v>0</v>
      </c>
      <c r="AN523" s="113"/>
      <c r="AO523" s="46"/>
      <c r="AP523" s="54"/>
      <c r="AQ523" s="53"/>
      <c r="AR523" s="97">
        <f t="shared" si="97"/>
        <v>0</v>
      </c>
      <c r="AS523" s="97">
        <f t="shared" si="98"/>
        <v>0</v>
      </c>
      <c r="AT523" s="97">
        <f t="shared" si="99"/>
        <v>0</v>
      </c>
      <c r="AU523" s="97">
        <f t="shared" si="100"/>
        <v>0</v>
      </c>
      <c r="AV523" s="113"/>
      <c r="AW523" s="46"/>
      <c r="AX523" s="46"/>
      <c r="AY523" s="97">
        <f t="shared" si="101"/>
        <v>0</v>
      </c>
      <c r="BC523" s="56" t="str">
        <f t="shared" si="102"/>
        <v/>
      </c>
      <c r="BD523" s="45">
        <f>IF(Q523&gt;'Costes máximos'!$D$22,'Costes máximos'!$D$22,Q523)</f>
        <v>0</v>
      </c>
      <c r="BE523" s="45">
        <f>IF(R523&gt;'Costes máximos'!$D$22,'Costes máximos'!$D$22,R523)</f>
        <v>0</v>
      </c>
      <c r="BF523" s="45">
        <f>IF(S523&gt;'Costes máximos'!$D$22,'Costes máximos'!$D$22,S523)</f>
        <v>0</v>
      </c>
      <c r="BG523" s="45">
        <f>IF(T523&gt;'Costes máximos'!$D$22,'Costes máximos'!$D$22,T523)</f>
        <v>0</v>
      </c>
      <c r="BH523" s="45">
        <f>IF(U523&gt;'Costes máximos'!$D$22,'Costes máximos'!$D$22,U523)</f>
        <v>0</v>
      </c>
    </row>
    <row r="524" spans="2:60" hidden="1" outlineLevel="1" x14ac:dyDescent="0.25">
      <c r="B524" s="63"/>
      <c r="C524" s="64"/>
      <c r="D524" s="64"/>
      <c r="E524" s="64"/>
      <c r="F524" s="95">
        <f>IFERROR(INDEX('1. Paquetes y Tareas'!$F$16:$F$84,MATCH(BC524,'1. Paquetes y Tareas'!$E$16:$E$84,0)),0)</f>
        <v>0</v>
      </c>
      <c r="G524" s="50"/>
      <c r="H524" s="96">
        <f>IF($C$48="Investigación industrial",IFERROR(INDEX('3. Gasto Total '!$G$25:$G$43,MATCH(G524,'3. Gasto Total '!$B$25:$B$43,0)),""),IFERROR(INDEX('3. Gasto Total '!$H$25:$H$43,MATCH(G524,'3. Gasto Total '!$B$25:$B$43,0)),))</f>
        <v>0</v>
      </c>
      <c r="I524" s="40"/>
      <c r="J524" s="40"/>
      <c r="K524" s="40"/>
      <c r="L524" s="40"/>
      <c r="M524" s="40"/>
      <c r="N524" s="40"/>
      <c r="O524" s="40"/>
      <c r="P524" s="95">
        <f t="shared" si="103"/>
        <v>0</v>
      </c>
      <c r="Q524" s="43"/>
      <c r="R524" s="43"/>
      <c r="S524" s="43"/>
      <c r="T524" s="44"/>
      <c r="U524" s="44"/>
      <c r="V524" s="97">
        <f t="shared" si="104"/>
        <v>0</v>
      </c>
      <c r="W524" s="97">
        <f t="shared" si="92"/>
        <v>0</v>
      </c>
      <c r="X524" s="97">
        <f t="shared" si="93"/>
        <v>0</v>
      </c>
      <c r="Y524" s="113"/>
      <c r="Z524" s="44"/>
      <c r="AA524" s="53"/>
      <c r="AB524" s="53"/>
      <c r="AC524" s="97">
        <f t="shared" si="94"/>
        <v>0</v>
      </c>
      <c r="AD524" s="113"/>
      <c r="AE524" s="46"/>
      <c r="AF524" s="46"/>
      <c r="AG524" s="46"/>
      <c r="AH524" s="97">
        <f t="shared" si="95"/>
        <v>0</v>
      </c>
      <c r="AI524" s="113"/>
      <c r="AJ524" s="46"/>
      <c r="AK524" s="54"/>
      <c r="AL524" s="53"/>
      <c r="AM524" s="97">
        <f t="shared" si="96"/>
        <v>0</v>
      </c>
      <c r="AN524" s="113"/>
      <c r="AO524" s="46"/>
      <c r="AP524" s="54"/>
      <c r="AQ524" s="53"/>
      <c r="AR524" s="97">
        <f t="shared" si="97"/>
        <v>0</v>
      </c>
      <c r="AS524" s="97">
        <f t="shared" si="98"/>
        <v>0</v>
      </c>
      <c r="AT524" s="97">
        <f t="shared" si="99"/>
        <v>0</v>
      </c>
      <c r="AU524" s="97">
        <f t="shared" si="100"/>
        <v>0</v>
      </c>
      <c r="AV524" s="113"/>
      <c r="AW524" s="46"/>
      <c r="AX524" s="46"/>
      <c r="AY524" s="97">
        <f t="shared" si="101"/>
        <v>0</v>
      </c>
      <c r="BC524" s="56" t="str">
        <f t="shared" ref="BC524:BC555" si="105">CONCATENATE(B524,C524,D524)</f>
        <v/>
      </c>
      <c r="BD524" s="45">
        <f>IF(Q524&gt;'Costes máximos'!$D$22,'Costes máximos'!$D$22,Q524)</f>
        <v>0</v>
      </c>
      <c r="BE524" s="45">
        <f>IF(R524&gt;'Costes máximos'!$D$22,'Costes máximos'!$D$22,R524)</f>
        <v>0</v>
      </c>
      <c r="BF524" s="45">
        <f>IF(S524&gt;'Costes máximos'!$D$22,'Costes máximos'!$D$22,S524)</f>
        <v>0</v>
      </c>
      <c r="BG524" s="45">
        <f>IF(T524&gt;'Costes máximos'!$D$22,'Costes máximos'!$D$22,T524)</f>
        <v>0</v>
      </c>
      <c r="BH524" s="45">
        <f>IF(U524&gt;'Costes máximos'!$D$22,'Costes máximos'!$D$22,U524)</f>
        <v>0</v>
      </c>
    </row>
    <row r="525" spans="2:60" hidden="1" outlineLevel="1" x14ac:dyDescent="0.25">
      <c r="B525" s="63"/>
      <c r="C525" s="64"/>
      <c r="D525" s="64"/>
      <c r="E525" s="64"/>
      <c r="F525" s="95">
        <f>IFERROR(INDEX('1. Paquetes y Tareas'!$F$16:$F$84,MATCH(BC525,'1. Paquetes y Tareas'!$E$16:$E$84,0)),0)</f>
        <v>0</v>
      </c>
      <c r="G525" s="50"/>
      <c r="H525" s="96">
        <f>IF($C$48="Investigación industrial",IFERROR(INDEX('3. Gasto Total '!$G$25:$G$43,MATCH(G525,'3. Gasto Total '!$B$25:$B$43,0)),""),IFERROR(INDEX('3. Gasto Total '!$H$25:$H$43,MATCH(G525,'3. Gasto Total '!$B$25:$B$43,0)),))</f>
        <v>0</v>
      </c>
      <c r="I525" s="40"/>
      <c r="J525" s="40"/>
      <c r="K525" s="40"/>
      <c r="L525" s="40"/>
      <c r="M525" s="40"/>
      <c r="N525" s="40"/>
      <c r="O525" s="40"/>
      <c r="P525" s="95">
        <f t="shared" si="103"/>
        <v>0</v>
      </c>
      <c r="Q525" s="43"/>
      <c r="R525" s="43"/>
      <c r="S525" s="43"/>
      <c r="T525" s="44"/>
      <c r="U525" s="44"/>
      <c r="V525" s="97">
        <f t="shared" si="104"/>
        <v>0</v>
      </c>
      <c r="W525" s="97">
        <f t="shared" si="92"/>
        <v>0</v>
      </c>
      <c r="X525" s="97">
        <f t="shared" si="93"/>
        <v>0</v>
      </c>
      <c r="Y525" s="113"/>
      <c r="Z525" s="44"/>
      <c r="AA525" s="53"/>
      <c r="AB525" s="53"/>
      <c r="AC525" s="97">
        <f t="shared" si="94"/>
        <v>0</v>
      </c>
      <c r="AD525" s="113"/>
      <c r="AE525" s="46"/>
      <c r="AF525" s="46"/>
      <c r="AG525" s="46"/>
      <c r="AH525" s="97">
        <f t="shared" si="95"/>
        <v>0</v>
      </c>
      <c r="AI525" s="113"/>
      <c r="AJ525" s="46"/>
      <c r="AK525" s="54"/>
      <c r="AL525" s="53"/>
      <c r="AM525" s="97">
        <f t="shared" si="96"/>
        <v>0</v>
      </c>
      <c r="AN525" s="113"/>
      <c r="AO525" s="46"/>
      <c r="AP525" s="54"/>
      <c r="AQ525" s="53"/>
      <c r="AR525" s="97">
        <f t="shared" si="97"/>
        <v>0</v>
      </c>
      <c r="AS525" s="97">
        <f t="shared" si="98"/>
        <v>0</v>
      </c>
      <c r="AT525" s="97">
        <f t="shared" si="99"/>
        <v>0</v>
      </c>
      <c r="AU525" s="97">
        <f t="shared" si="100"/>
        <v>0</v>
      </c>
      <c r="AV525" s="113"/>
      <c r="AW525" s="46"/>
      <c r="AX525" s="46"/>
      <c r="AY525" s="97">
        <f t="shared" si="101"/>
        <v>0</v>
      </c>
      <c r="BC525" s="56" t="str">
        <f t="shared" si="105"/>
        <v/>
      </c>
      <c r="BD525" s="45">
        <f>IF(Q525&gt;'Costes máximos'!$D$22,'Costes máximos'!$D$22,Q525)</f>
        <v>0</v>
      </c>
      <c r="BE525" s="45">
        <f>IF(R525&gt;'Costes máximos'!$D$22,'Costes máximos'!$D$22,R525)</f>
        <v>0</v>
      </c>
      <c r="BF525" s="45">
        <f>IF(S525&gt;'Costes máximos'!$D$22,'Costes máximos'!$D$22,S525)</f>
        <v>0</v>
      </c>
      <c r="BG525" s="45">
        <f>IF(T525&gt;'Costes máximos'!$D$22,'Costes máximos'!$D$22,T525)</f>
        <v>0</v>
      </c>
      <c r="BH525" s="45">
        <f>IF(U525&gt;'Costes máximos'!$D$22,'Costes máximos'!$D$22,U525)</f>
        <v>0</v>
      </c>
    </row>
    <row r="526" spans="2:60" hidden="1" outlineLevel="1" x14ac:dyDescent="0.25">
      <c r="B526" s="63"/>
      <c r="C526" s="64"/>
      <c r="D526" s="64"/>
      <c r="E526" s="64"/>
      <c r="F526" s="95">
        <f>IFERROR(INDEX('1. Paquetes y Tareas'!$F$16:$F$84,MATCH(BC526,'1. Paquetes y Tareas'!$E$16:$E$84,0)),0)</f>
        <v>0</v>
      </c>
      <c r="G526" s="50"/>
      <c r="H526" s="96">
        <f>IF($C$48="Investigación industrial",IFERROR(INDEX('3. Gasto Total '!$G$25:$G$43,MATCH(G526,'3. Gasto Total '!$B$25:$B$43,0)),""),IFERROR(INDEX('3. Gasto Total '!$H$25:$H$43,MATCH(G526,'3. Gasto Total '!$B$25:$B$43,0)),))</f>
        <v>0</v>
      </c>
      <c r="I526" s="40"/>
      <c r="J526" s="40"/>
      <c r="K526" s="40"/>
      <c r="L526" s="40"/>
      <c r="M526" s="40"/>
      <c r="N526" s="40"/>
      <c r="O526" s="40"/>
      <c r="P526" s="95">
        <f t="shared" si="103"/>
        <v>0</v>
      </c>
      <c r="Q526" s="43"/>
      <c r="R526" s="43"/>
      <c r="S526" s="43"/>
      <c r="T526" s="44"/>
      <c r="U526" s="44"/>
      <c r="V526" s="97">
        <f t="shared" si="104"/>
        <v>0</v>
      </c>
      <c r="W526" s="97">
        <f t="shared" si="92"/>
        <v>0</v>
      </c>
      <c r="X526" s="97">
        <f t="shared" si="93"/>
        <v>0</v>
      </c>
      <c r="Y526" s="113"/>
      <c r="Z526" s="44"/>
      <c r="AA526" s="53"/>
      <c r="AB526" s="53"/>
      <c r="AC526" s="97">
        <f t="shared" si="94"/>
        <v>0</v>
      </c>
      <c r="AD526" s="113"/>
      <c r="AE526" s="46"/>
      <c r="AF526" s="46"/>
      <c r="AG526" s="46"/>
      <c r="AH526" s="97">
        <f t="shared" si="95"/>
        <v>0</v>
      </c>
      <c r="AI526" s="113"/>
      <c r="AJ526" s="46"/>
      <c r="AK526" s="54"/>
      <c r="AL526" s="53"/>
      <c r="AM526" s="97">
        <f t="shared" si="96"/>
        <v>0</v>
      </c>
      <c r="AN526" s="113"/>
      <c r="AO526" s="46"/>
      <c r="AP526" s="54"/>
      <c r="AQ526" s="53"/>
      <c r="AR526" s="97">
        <f t="shared" si="97"/>
        <v>0</v>
      </c>
      <c r="AS526" s="97">
        <f t="shared" si="98"/>
        <v>0</v>
      </c>
      <c r="AT526" s="97">
        <f t="shared" si="99"/>
        <v>0</v>
      </c>
      <c r="AU526" s="97">
        <f t="shared" si="100"/>
        <v>0</v>
      </c>
      <c r="AV526" s="113"/>
      <c r="AW526" s="46"/>
      <c r="AX526" s="46"/>
      <c r="AY526" s="97">
        <f t="shared" si="101"/>
        <v>0</v>
      </c>
      <c r="BC526" s="56" t="str">
        <f t="shared" si="105"/>
        <v/>
      </c>
      <c r="BD526" s="45">
        <f>IF(Q526&gt;'Costes máximos'!$D$22,'Costes máximos'!$D$22,Q526)</f>
        <v>0</v>
      </c>
      <c r="BE526" s="45">
        <f>IF(R526&gt;'Costes máximos'!$D$22,'Costes máximos'!$D$22,R526)</f>
        <v>0</v>
      </c>
      <c r="BF526" s="45">
        <f>IF(S526&gt;'Costes máximos'!$D$22,'Costes máximos'!$D$22,S526)</f>
        <v>0</v>
      </c>
      <c r="BG526" s="45">
        <f>IF(T526&gt;'Costes máximos'!$D$22,'Costes máximos'!$D$22,T526)</f>
        <v>0</v>
      </c>
      <c r="BH526" s="45">
        <f>IF(U526&gt;'Costes máximos'!$D$22,'Costes máximos'!$D$22,U526)</f>
        <v>0</v>
      </c>
    </row>
    <row r="527" spans="2:60" hidden="1" outlineLevel="1" x14ac:dyDescent="0.25">
      <c r="B527" s="63"/>
      <c r="C527" s="64"/>
      <c r="D527" s="64"/>
      <c r="E527" s="64"/>
      <c r="F527" s="95">
        <f>IFERROR(INDEX('1. Paquetes y Tareas'!$F$16:$F$84,MATCH(BC527,'1. Paquetes y Tareas'!$E$16:$E$84,0)),0)</f>
        <v>0</v>
      </c>
      <c r="G527" s="50"/>
      <c r="H527" s="96">
        <f>IF($C$48="Investigación industrial",IFERROR(INDEX('3. Gasto Total '!$G$25:$G$43,MATCH(G527,'3. Gasto Total '!$B$25:$B$43,0)),""),IFERROR(INDEX('3. Gasto Total '!$H$25:$H$43,MATCH(G527,'3. Gasto Total '!$B$25:$B$43,0)),))</f>
        <v>0</v>
      </c>
      <c r="I527" s="40"/>
      <c r="J527" s="40"/>
      <c r="K527" s="40"/>
      <c r="L527" s="40"/>
      <c r="M527" s="40"/>
      <c r="N527" s="40"/>
      <c r="O527" s="40"/>
      <c r="P527" s="95">
        <f t="shared" si="103"/>
        <v>0</v>
      </c>
      <c r="Q527" s="43"/>
      <c r="R527" s="43"/>
      <c r="S527" s="43"/>
      <c r="T527" s="44"/>
      <c r="U527" s="44"/>
      <c r="V527" s="97">
        <f t="shared" si="104"/>
        <v>0</v>
      </c>
      <c r="W527" s="97">
        <f t="shared" si="92"/>
        <v>0</v>
      </c>
      <c r="X527" s="97">
        <f t="shared" si="93"/>
        <v>0</v>
      </c>
      <c r="Y527" s="113"/>
      <c r="Z527" s="44"/>
      <c r="AA527" s="53"/>
      <c r="AB527" s="53"/>
      <c r="AC527" s="97">
        <f t="shared" si="94"/>
        <v>0</v>
      </c>
      <c r="AD527" s="113"/>
      <c r="AE527" s="46"/>
      <c r="AF527" s="46"/>
      <c r="AG527" s="46"/>
      <c r="AH527" s="97">
        <f t="shared" si="95"/>
        <v>0</v>
      </c>
      <c r="AI527" s="113"/>
      <c r="AJ527" s="46"/>
      <c r="AK527" s="54"/>
      <c r="AL527" s="53"/>
      <c r="AM527" s="97">
        <f t="shared" si="96"/>
        <v>0</v>
      </c>
      <c r="AN527" s="113"/>
      <c r="AO527" s="46"/>
      <c r="AP527" s="54"/>
      <c r="AQ527" s="53"/>
      <c r="AR527" s="97">
        <f t="shared" si="97"/>
        <v>0</v>
      </c>
      <c r="AS527" s="97">
        <f t="shared" si="98"/>
        <v>0</v>
      </c>
      <c r="AT527" s="97">
        <f t="shared" si="99"/>
        <v>0</v>
      </c>
      <c r="AU527" s="97">
        <f t="shared" si="100"/>
        <v>0</v>
      </c>
      <c r="AV527" s="113"/>
      <c r="AW527" s="46"/>
      <c r="AX527" s="46"/>
      <c r="AY527" s="97">
        <f t="shared" si="101"/>
        <v>0</v>
      </c>
      <c r="BC527" s="56" t="str">
        <f t="shared" si="105"/>
        <v/>
      </c>
      <c r="BD527" s="45">
        <f>IF(Q527&gt;'Costes máximos'!$D$22,'Costes máximos'!$D$22,Q527)</f>
        <v>0</v>
      </c>
      <c r="BE527" s="45">
        <f>IF(R527&gt;'Costes máximos'!$D$22,'Costes máximos'!$D$22,R527)</f>
        <v>0</v>
      </c>
      <c r="BF527" s="45">
        <f>IF(S527&gt;'Costes máximos'!$D$22,'Costes máximos'!$D$22,S527)</f>
        <v>0</v>
      </c>
      <c r="BG527" s="45">
        <f>IF(T527&gt;'Costes máximos'!$D$22,'Costes máximos'!$D$22,T527)</f>
        <v>0</v>
      </c>
      <c r="BH527" s="45">
        <f>IF(U527&gt;'Costes máximos'!$D$22,'Costes máximos'!$D$22,U527)</f>
        <v>0</v>
      </c>
    </row>
    <row r="528" spans="2:60" hidden="1" outlineLevel="1" x14ac:dyDescent="0.25">
      <c r="B528" s="63"/>
      <c r="C528" s="64"/>
      <c r="D528" s="64"/>
      <c r="E528" s="64"/>
      <c r="F528" s="95">
        <f>IFERROR(INDEX('1. Paquetes y Tareas'!$F$16:$F$84,MATCH(BC528,'1. Paquetes y Tareas'!$E$16:$E$84,0)),0)</f>
        <v>0</v>
      </c>
      <c r="G528" s="50"/>
      <c r="H528" s="96">
        <f>IF($C$48="Investigación industrial",IFERROR(INDEX('3. Gasto Total '!$G$25:$G$43,MATCH(G528,'3. Gasto Total '!$B$25:$B$43,0)),""),IFERROR(INDEX('3. Gasto Total '!$H$25:$H$43,MATCH(G528,'3. Gasto Total '!$B$25:$B$43,0)),))</f>
        <v>0</v>
      </c>
      <c r="I528" s="40"/>
      <c r="J528" s="40"/>
      <c r="K528" s="40"/>
      <c r="L528" s="40"/>
      <c r="M528" s="40"/>
      <c r="N528" s="40"/>
      <c r="O528" s="40"/>
      <c r="P528" s="95">
        <f t="shared" si="103"/>
        <v>0</v>
      </c>
      <c r="Q528" s="43"/>
      <c r="R528" s="43"/>
      <c r="S528" s="43"/>
      <c r="T528" s="44"/>
      <c r="U528" s="44"/>
      <c r="V528" s="97">
        <f t="shared" si="104"/>
        <v>0</v>
      </c>
      <c r="W528" s="97">
        <f t="shared" si="92"/>
        <v>0</v>
      </c>
      <c r="X528" s="97">
        <f t="shared" si="93"/>
        <v>0</v>
      </c>
      <c r="Y528" s="113"/>
      <c r="Z528" s="44"/>
      <c r="AA528" s="53"/>
      <c r="AB528" s="53"/>
      <c r="AC528" s="97">
        <f t="shared" si="94"/>
        <v>0</v>
      </c>
      <c r="AD528" s="113"/>
      <c r="AE528" s="46"/>
      <c r="AF528" s="46"/>
      <c r="AG528" s="46"/>
      <c r="AH528" s="97">
        <f t="shared" si="95"/>
        <v>0</v>
      </c>
      <c r="AI528" s="113"/>
      <c r="AJ528" s="46"/>
      <c r="AK528" s="54"/>
      <c r="AL528" s="53"/>
      <c r="AM528" s="97">
        <f t="shared" si="96"/>
        <v>0</v>
      </c>
      <c r="AN528" s="113"/>
      <c r="AO528" s="46"/>
      <c r="AP528" s="54"/>
      <c r="AQ528" s="53"/>
      <c r="AR528" s="97">
        <f t="shared" si="97"/>
        <v>0</v>
      </c>
      <c r="AS528" s="97">
        <f t="shared" si="98"/>
        <v>0</v>
      </c>
      <c r="AT528" s="97">
        <f t="shared" si="99"/>
        <v>0</v>
      </c>
      <c r="AU528" s="97">
        <f t="shared" si="100"/>
        <v>0</v>
      </c>
      <c r="AV528" s="113"/>
      <c r="AW528" s="46"/>
      <c r="AX528" s="46"/>
      <c r="AY528" s="97">
        <f t="shared" si="101"/>
        <v>0</v>
      </c>
      <c r="BC528" s="56" t="str">
        <f t="shared" si="105"/>
        <v/>
      </c>
      <c r="BD528" s="45">
        <f>IF(Q528&gt;'Costes máximos'!$D$22,'Costes máximos'!$D$22,Q528)</f>
        <v>0</v>
      </c>
      <c r="BE528" s="45">
        <f>IF(R528&gt;'Costes máximos'!$D$22,'Costes máximos'!$D$22,R528)</f>
        <v>0</v>
      </c>
      <c r="BF528" s="45">
        <f>IF(S528&gt;'Costes máximos'!$D$22,'Costes máximos'!$D$22,S528)</f>
        <v>0</v>
      </c>
      <c r="BG528" s="45">
        <f>IF(T528&gt;'Costes máximos'!$D$22,'Costes máximos'!$D$22,T528)</f>
        <v>0</v>
      </c>
      <c r="BH528" s="45">
        <f>IF(U528&gt;'Costes máximos'!$D$22,'Costes máximos'!$D$22,U528)</f>
        <v>0</v>
      </c>
    </row>
    <row r="529" spans="2:60" collapsed="1" x14ac:dyDescent="0.25">
      <c r="B529" s="63"/>
      <c r="C529" s="64"/>
      <c r="D529" s="64"/>
      <c r="E529" s="64"/>
      <c r="F529" s="95">
        <f>IFERROR(INDEX('1. Paquetes y Tareas'!$F$16:$F$84,MATCH(BC529,'1. Paquetes y Tareas'!$E$16:$E$84,0)),0)</f>
        <v>0</v>
      </c>
      <c r="G529" s="50"/>
      <c r="H529" s="96">
        <f>IF($C$48="Investigación industrial",IFERROR(INDEX('3. Gasto Total '!$G$25:$G$43,MATCH(G529,'3. Gasto Total '!$B$25:$B$43,0)),""),IFERROR(INDEX('3. Gasto Total '!$H$25:$H$43,MATCH(G529,'3. Gasto Total '!$B$25:$B$43,0)),))</f>
        <v>0</v>
      </c>
      <c r="I529" s="40"/>
      <c r="J529" s="40"/>
      <c r="K529" s="40"/>
      <c r="L529" s="40"/>
      <c r="M529" s="40"/>
      <c r="N529" s="40"/>
      <c r="O529" s="40"/>
      <c r="P529" s="95">
        <f t="shared" si="103"/>
        <v>0</v>
      </c>
      <c r="Q529" s="43"/>
      <c r="R529" s="43"/>
      <c r="S529" s="43"/>
      <c r="T529" s="44"/>
      <c r="U529" s="44"/>
      <c r="V529" s="97">
        <f t="shared" si="104"/>
        <v>0</v>
      </c>
      <c r="W529" s="97">
        <f t="shared" si="92"/>
        <v>0</v>
      </c>
      <c r="X529" s="97">
        <f t="shared" si="93"/>
        <v>0</v>
      </c>
      <c r="Y529" s="113"/>
      <c r="Z529" s="44"/>
      <c r="AA529" s="53"/>
      <c r="AB529" s="53"/>
      <c r="AC529" s="97">
        <f t="shared" si="94"/>
        <v>0</v>
      </c>
      <c r="AD529" s="113"/>
      <c r="AE529" s="46"/>
      <c r="AF529" s="46"/>
      <c r="AG529" s="46"/>
      <c r="AH529" s="97">
        <f t="shared" si="95"/>
        <v>0</v>
      </c>
      <c r="AI529" s="113"/>
      <c r="AJ529" s="46"/>
      <c r="AK529" s="54"/>
      <c r="AL529" s="53"/>
      <c r="AM529" s="97">
        <f t="shared" si="96"/>
        <v>0</v>
      </c>
      <c r="AN529" s="113"/>
      <c r="AO529" s="46"/>
      <c r="AP529" s="54"/>
      <c r="AQ529" s="53"/>
      <c r="AR529" s="97">
        <f t="shared" si="97"/>
        <v>0</v>
      </c>
      <c r="AS529" s="97">
        <f t="shared" si="98"/>
        <v>0</v>
      </c>
      <c r="AT529" s="97">
        <f t="shared" si="99"/>
        <v>0</v>
      </c>
      <c r="AU529" s="97">
        <f t="shared" si="100"/>
        <v>0</v>
      </c>
      <c r="AV529" s="113"/>
      <c r="AW529" s="46"/>
      <c r="AX529" s="46"/>
      <c r="AY529" s="97">
        <f t="shared" si="101"/>
        <v>0</v>
      </c>
      <c r="BC529" s="56" t="str">
        <f t="shared" si="105"/>
        <v/>
      </c>
      <c r="BD529" s="45">
        <f>IF(Q529&gt;'Costes máximos'!$D$22,'Costes máximos'!$D$22,Q529)</f>
        <v>0</v>
      </c>
      <c r="BE529" s="45">
        <f>IF(R529&gt;'Costes máximos'!$D$22,'Costes máximos'!$D$22,R529)</f>
        <v>0</v>
      </c>
      <c r="BF529" s="45">
        <f>IF(S529&gt;'Costes máximos'!$D$22,'Costes máximos'!$D$22,S529)</f>
        <v>0</v>
      </c>
      <c r="BG529" s="45">
        <f>IF(T529&gt;'Costes máximos'!$D$22,'Costes máximos'!$D$22,T529)</f>
        <v>0</v>
      </c>
      <c r="BH529" s="45">
        <f>IF(U529&gt;'Costes máximos'!$D$22,'Costes máximos'!$D$22,U529)</f>
        <v>0</v>
      </c>
    </row>
    <row r="530" spans="2:60" hidden="1" outlineLevel="1" x14ac:dyDescent="0.25">
      <c r="B530" s="63"/>
      <c r="C530" s="64"/>
      <c r="D530" s="64"/>
      <c r="E530" s="64"/>
      <c r="F530" s="38">
        <f>IFERROR(INDEX('1. Paquetes y Tareas'!$F$16:$F$84,MATCH(BC530,'1. Paquetes y Tareas'!$E$16:$E$84,0)),0)</f>
        <v>0</v>
      </c>
      <c r="G530" s="50"/>
      <c r="H530" s="39">
        <f>IF($C$48="Investigación industrial",IFERROR(INDEX('3. Gasto Total '!$G$25:$G$43,MATCH(G530,'3. Gasto Total '!$B$25:$B$43,0)),""),IFERROR(INDEX('3. Gasto Total '!$H$25:$H$43,MATCH(G530,'3. Gasto Total '!$B$25:$B$43,0)),))</f>
        <v>0</v>
      </c>
      <c r="I530" s="40"/>
      <c r="J530" s="40"/>
      <c r="K530" s="40"/>
      <c r="L530" s="40"/>
      <c r="M530" s="40"/>
      <c r="N530" s="40"/>
      <c r="O530" s="38">
        <f t="shared" ref="O530:O556" si="106">SUM(J530:N530)/8</f>
        <v>0</v>
      </c>
      <c r="P530" s="43"/>
      <c r="Q530" s="43"/>
      <c r="R530" s="43"/>
      <c r="S530" s="44"/>
      <c r="T530" s="44"/>
      <c r="U530" s="38">
        <f t="shared" ref="U530:U556" si="107">SUMPRODUCT(J530:N530,P530:T530)</f>
        <v>0</v>
      </c>
      <c r="V530" s="38">
        <f t="shared" ref="V530:V561" si="108">IFERROR(SUMPRODUCT(J530:N530,BD530:BH530),0)</f>
        <v>0</v>
      </c>
      <c r="W530" s="52">
        <f t="shared" ref="W530:W556" si="109">IFERROR(V530*$H530,0)</f>
        <v>0</v>
      </c>
      <c r="X530" s="44"/>
      <c r="Z530" s="53"/>
      <c r="AA530" s="53"/>
      <c r="AB530" s="52">
        <f t="shared" ref="AB530:AB560" si="110">IFERROR(AA530*$H530,0)</f>
        <v>0</v>
      </c>
      <c r="AC530" s="52"/>
      <c r="AD530" s="52"/>
      <c r="AE530" s="52"/>
      <c r="AF530" s="52"/>
      <c r="AG530" s="46"/>
      <c r="AH530" s="54"/>
      <c r="AJ530" s="53"/>
      <c r="AK530" s="52">
        <f t="shared" ref="AK530:AK557" si="111">IFERROR(AJ530*$H530,0)</f>
        <v>0</v>
      </c>
      <c r="AL530" s="46"/>
      <c r="AM530" s="54"/>
      <c r="AN530" s="53"/>
      <c r="AO530" s="52">
        <f t="shared" ref="AO530:AO557" si="112">IFERROR(AN530*$H530,0)</f>
        <v>0</v>
      </c>
      <c r="AP530" s="97">
        <f t="shared" ref="AP530:AP557" si="113">U530+Z530+AH530+AM530+AD530</f>
        <v>0</v>
      </c>
      <c r="AQ530" s="97">
        <f t="shared" ref="AQ530:AQ557" si="114">V530+AA530+AJ530+AN530</f>
        <v>0</v>
      </c>
      <c r="AR530" s="52">
        <f t="shared" ref="AR530:AR557" si="115">IFERROR(AQ530*H530,0)</f>
        <v>0</v>
      </c>
      <c r="AS530" s="46"/>
      <c r="AT530" s="46"/>
      <c r="AU530" s="52">
        <f t="shared" ref="AU530:AU557" si="116">IFERROR(AT530*$H530,0)</f>
        <v>0</v>
      </c>
      <c r="BC530" s="56" t="str">
        <f t="shared" si="105"/>
        <v/>
      </c>
      <c r="BD530" s="45">
        <f>IF(P530&gt;'Costes máximos'!$D$22,'Costes máximos'!$D$22,P530)</f>
        <v>0</v>
      </c>
      <c r="BE530" s="45">
        <f>IF(Q530&gt;'Costes máximos'!$D$22,'Costes máximos'!$D$22,Q530)</f>
        <v>0</v>
      </c>
      <c r="BF530" s="45">
        <f>IF(R530&gt;'Costes máximos'!$D$22,'Costes máximos'!$D$22,R530)</f>
        <v>0</v>
      </c>
      <c r="BG530" s="45">
        <f>IF(S530&gt;'Costes máximos'!$D$22,'Costes máximos'!$D$22,S530)</f>
        <v>0</v>
      </c>
      <c r="BH530" s="45">
        <f>IF(T530&gt;'Costes máximos'!$D$22,'Costes máximos'!$D$22,T530)</f>
        <v>0</v>
      </c>
    </row>
    <row r="531" spans="2:60" hidden="1" outlineLevel="1" x14ac:dyDescent="0.25">
      <c r="B531" s="63"/>
      <c r="C531" s="64"/>
      <c r="D531" s="64"/>
      <c r="E531" s="64"/>
      <c r="F531" s="38">
        <f>IFERROR(INDEX('1. Paquetes y Tareas'!$F$16:$F$84,MATCH(BC531,'1. Paquetes y Tareas'!$E$16:$E$84,0)),0)</f>
        <v>0</v>
      </c>
      <c r="G531" s="50"/>
      <c r="H531" s="39">
        <f>IF($C$48="Investigación industrial",IFERROR(INDEX('3. Gasto Total '!$G$25:$G$43,MATCH(G531,'3. Gasto Total '!$B$25:$B$43,0)),""),IFERROR(INDEX('3. Gasto Total '!$H$25:$H$43,MATCH(G531,'3. Gasto Total '!$B$25:$B$43,0)),))</f>
        <v>0</v>
      </c>
      <c r="I531" s="40"/>
      <c r="J531" s="40"/>
      <c r="K531" s="40"/>
      <c r="L531" s="40"/>
      <c r="M531" s="40"/>
      <c r="N531" s="40"/>
      <c r="O531" s="38">
        <f t="shared" si="106"/>
        <v>0</v>
      </c>
      <c r="P531" s="43"/>
      <c r="Q531" s="43"/>
      <c r="R531" s="43"/>
      <c r="S531" s="44"/>
      <c r="T531" s="44"/>
      <c r="U531" s="38">
        <f t="shared" si="107"/>
        <v>0</v>
      </c>
      <c r="V531" s="38">
        <f t="shared" si="108"/>
        <v>0</v>
      </c>
      <c r="W531" s="52">
        <f t="shared" si="109"/>
        <v>0</v>
      </c>
      <c r="X531" s="44"/>
      <c r="Z531" s="53"/>
      <c r="AA531" s="53"/>
      <c r="AB531" s="52">
        <f t="shared" si="110"/>
        <v>0</v>
      </c>
      <c r="AC531" s="52"/>
      <c r="AD531" s="52"/>
      <c r="AE531" s="52"/>
      <c r="AF531" s="52"/>
      <c r="AG531" s="46"/>
      <c r="AH531" s="54"/>
      <c r="AJ531" s="53"/>
      <c r="AK531" s="52">
        <f t="shared" si="111"/>
        <v>0</v>
      </c>
      <c r="AL531" s="46"/>
      <c r="AM531" s="54"/>
      <c r="AN531" s="53"/>
      <c r="AO531" s="52">
        <f t="shared" si="112"/>
        <v>0</v>
      </c>
      <c r="AP531" s="97">
        <f t="shared" si="113"/>
        <v>0</v>
      </c>
      <c r="AQ531" s="97">
        <f t="shared" si="114"/>
        <v>0</v>
      </c>
      <c r="AR531" s="52">
        <f t="shared" si="115"/>
        <v>0</v>
      </c>
      <c r="AS531" s="46"/>
      <c r="AT531" s="46"/>
      <c r="AU531" s="52">
        <f t="shared" si="116"/>
        <v>0</v>
      </c>
      <c r="BC531" s="56" t="str">
        <f t="shared" si="105"/>
        <v/>
      </c>
      <c r="BD531" s="45">
        <f>IF(P531&gt;'Costes máximos'!$D$22,'Costes máximos'!$D$22,P531)</f>
        <v>0</v>
      </c>
      <c r="BE531" s="45">
        <f>IF(Q531&gt;'Costes máximos'!$D$22,'Costes máximos'!$D$22,Q531)</f>
        <v>0</v>
      </c>
      <c r="BF531" s="45">
        <f>IF(R531&gt;'Costes máximos'!$D$22,'Costes máximos'!$D$22,R531)</f>
        <v>0</v>
      </c>
      <c r="BG531" s="45">
        <f>IF(S531&gt;'Costes máximos'!$D$22,'Costes máximos'!$D$22,S531)</f>
        <v>0</v>
      </c>
      <c r="BH531" s="45">
        <f>IF(T531&gt;'Costes máximos'!$D$22,'Costes máximos'!$D$22,T531)</f>
        <v>0</v>
      </c>
    </row>
    <row r="532" spans="2:60" hidden="1" outlineLevel="1" x14ac:dyDescent="0.25">
      <c r="B532" s="63"/>
      <c r="C532" s="64"/>
      <c r="D532" s="64"/>
      <c r="E532" s="64"/>
      <c r="F532" s="38">
        <f>IFERROR(INDEX('1. Paquetes y Tareas'!$F$16:$F$84,MATCH(BC532,'1. Paquetes y Tareas'!$E$16:$E$84,0)),0)</f>
        <v>0</v>
      </c>
      <c r="G532" s="50"/>
      <c r="H532" s="39">
        <f>IF($C$48="Investigación industrial",IFERROR(INDEX('3. Gasto Total '!$G$25:$G$43,MATCH(G532,'3. Gasto Total '!$B$25:$B$43,0)),""),IFERROR(INDEX('3. Gasto Total '!$H$25:$H$43,MATCH(G532,'3. Gasto Total '!$B$25:$B$43,0)),))</f>
        <v>0</v>
      </c>
      <c r="I532" s="40"/>
      <c r="J532" s="40"/>
      <c r="K532" s="40"/>
      <c r="L532" s="40"/>
      <c r="M532" s="40"/>
      <c r="N532" s="40"/>
      <c r="O532" s="38">
        <f t="shared" si="106"/>
        <v>0</v>
      </c>
      <c r="P532" s="43"/>
      <c r="Q532" s="43"/>
      <c r="R532" s="43"/>
      <c r="S532" s="44"/>
      <c r="T532" s="44"/>
      <c r="U532" s="38">
        <f t="shared" si="107"/>
        <v>0</v>
      </c>
      <c r="V532" s="38">
        <f t="shared" si="108"/>
        <v>0</v>
      </c>
      <c r="W532" s="52">
        <f t="shared" si="109"/>
        <v>0</v>
      </c>
      <c r="X532" s="44"/>
      <c r="Z532" s="53"/>
      <c r="AA532" s="53"/>
      <c r="AB532" s="52">
        <f t="shared" si="110"/>
        <v>0</v>
      </c>
      <c r="AC532" s="52"/>
      <c r="AD532" s="52"/>
      <c r="AE532" s="52"/>
      <c r="AF532" s="52"/>
      <c r="AG532" s="46"/>
      <c r="AH532" s="54"/>
      <c r="AJ532" s="53"/>
      <c r="AK532" s="52">
        <f t="shared" si="111"/>
        <v>0</v>
      </c>
      <c r="AL532" s="46"/>
      <c r="AM532" s="54"/>
      <c r="AN532" s="53"/>
      <c r="AO532" s="52">
        <f t="shared" si="112"/>
        <v>0</v>
      </c>
      <c r="AP532" s="97">
        <f t="shared" si="113"/>
        <v>0</v>
      </c>
      <c r="AQ532" s="97">
        <f t="shared" si="114"/>
        <v>0</v>
      </c>
      <c r="AR532" s="52">
        <f t="shared" si="115"/>
        <v>0</v>
      </c>
      <c r="AS532" s="46"/>
      <c r="AT532" s="46"/>
      <c r="AU532" s="52">
        <f t="shared" si="116"/>
        <v>0</v>
      </c>
      <c r="BC532" s="56" t="str">
        <f t="shared" si="105"/>
        <v/>
      </c>
      <c r="BD532" s="45">
        <f>IF(P532&gt;'Costes máximos'!$D$22,'Costes máximos'!$D$22,P532)</f>
        <v>0</v>
      </c>
      <c r="BE532" s="45">
        <f>IF(Q532&gt;'Costes máximos'!$D$22,'Costes máximos'!$D$22,Q532)</f>
        <v>0</v>
      </c>
      <c r="BF532" s="45">
        <f>IF(R532&gt;'Costes máximos'!$D$22,'Costes máximos'!$D$22,R532)</f>
        <v>0</v>
      </c>
      <c r="BG532" s="45">
        <f>IF(S532&gt;'Costes máximos'!$D$22,'Costes máximos'!$D$22,S532)</f>
        <v>0</v>
      </c>
      <c r="BH532" s="45">
        <f>IF(T532&gt;'Costes máximos'!$D$22,'Costes máximos'!$D$22,T532)</f>
        <v>0</v>
      </c>
    </row>
    <row r="533" spans="2:60" hidden="1" outlineLevel="1" x14ac:dyDescent="0.25">
      <c r="B533" s="63"/>
      <c r="C533" s="64"/>
      <c r="D533" s="64"/>
      <c r="E533" s="64"/>
      <c r="F533" s="38">
        <f>IFERROR(INDEX('1. Paquetes y Tareas'!$F$16:$F$84,MATCH(BC533,'1. Paquetes y Tareas'!$E$16:$E$84,0)),0)</f>
        <v>0</v>
      </c>
      <c r="G533" s="50"/>
      <c r="H533" s="39">
        <f>IF($C$48="Investigación industrial",IFERROR(INDEX('3. Gasto Total '!$G$25:$G$43,MATCH(G533,'3. Gasto Total '!$B$25:$B$43,0)),""),IFERROR(INDEX('3. Gasto Total '!$H$25:$H$43,MATCH(G533,'3. Gasto Total '!$B$25:$B$43,0)),))</f>
        <v>0</v>
      </c>
      <c r="I533" s="40"/>
      <c r="J533" s="40"/>
      <c r="K533" s="40"/>
      <c r="L533" s="40"/>
      <c r="M533" s="40"/>
      <c r="N533" s="40"/>
      <c r="O533" s="38">
        <f t="shared" si="106"/>
        <v>0</v>
      </c>
      <c r="P533" s="43"/>
      <c r="Q533" s="43"/>
      <c r="R533" s="43"/>
      <c r="S533" s="44"/>
      <c r="T533" s="44"/>
      <c r="U533" s="38">
        <f t="shared" si="107"/>
        <v>0</v>
      </c>
      <c r="V533" s="38">
        <f t="shared" si="108"/>
        <v>0</v>
      </c>
      <c r="W533" s="52">
        <f t="shared" si="109"/>
        <v>0</v>
      </c>
      <c r="X533" s="44"/>
      <c r="Z533" s="53"/>
      <c r="AA533" s="53"/>
      <c r="AB533" s="52">
        <f t="shared" si="110"/>
        <v>0</v>
      </c>
      <c r="AC533" s="52"/>
      <c r="AD533" s="52"/>
      <c r="AE533" s="52"/>
      <c r="AF533" s="52"/>
      <c r="AG533" s="46"/>
      <c r="AH533" s="54"/>
      <c r="AJ533" s="53"/>
      <c r="AK533" s="52">
        <f t="shared" si="111"/>
        <v>0</v>
      </c>
      <c r="AL533" s="46"/>
      <c r="AM533" s="54"/>
      <c r="AN533" s="53"/>
      <c r="AO533" s="52">
        <f t="shared" si="112"/>
        <v>0</v>
      </c>
      <c r="AP533" s="97">
        <f t="shared" si="113"/>
        <v>0</v>
      </c>
      <c r="AQ533" s="97">
        <f t="shared" si="114"/>
        <v>0</v>
      </c>
      <c r="AR533" s="52">
        <f t="shared" si="115"/>
        <v>0</v>
      </c>
      <c r="AS533" s="46"/>
      <c r="AT533" s="46"/>
      <c r="AU533" s="52">
        <f t="shared" si="116"/>
        <v>0</v>
      </c>
      <c r="BC533" s="56" t="str">
        <f t="shared" si="105"/>
        <v/>
      </c>
      <c r="BD533" s="45">
        <f>IF(P533&gt;'Costes máximos'!$D$22,'Costes máximos'!$D$22,P533)</f>
        <v>0</v>
      </c>
      <c r="BE533" s="45">
        <f>IF(Q533&gt;'Costes máximos'!$D$22,'Costes máximos'!$D$22,Q533)</f>
        <v>0</v>
      </c>
      <c r="BF533" s="45">
        <f>IF(R533&gt;'Costes máximos'!$D$22,'Costes máximos'!$D$22,R533)</f>
        <v>0</v>
      </c>
      <c r="BG533" s="45">
        <f>IF(S533&gt;'Costes máximos'!$D$22,'Costes máximos'!$D$22,S533)</f>
        <v>0</v>
      </c>
      <c r="BH533" s="45">
        <f>IF(T533&gt;'Costes máximos'!$D$22,'Costes máximos'!$D$22,T533)</f>
        <v>0</v>
      </c>
    </row>
    <row r="534" spans="2:60" hidden="1" outlineLevel="1" x14ac:dyDescent="0.25">
      <c r="B534" s="63"/>
      <c r="C534" s="64"/>
      <c r="D534" s="64"/>
      <c r="E534" s="64"/>
      <c r="F534" s="38">
        <f>IFERROR(INDEX('1. Paquetes y Tareas'!$F$16:$F$84,MATCH(BC534,'1. Paquetes y Tareas'!$E$16:$E$84,0)),0)</f>
        <v>0</v>
      </c>
      <c r="G534" s="50"/>
      <c r="H534" s="39">
        <f>IF($C$48="Investigación industrial",IFERROR(INDEX('3. Gasto Total '!$G$25:$G$43,MATCH(G534,'3. Gasto Total '!$B$25:$B$43,0)),""),IFERROR(INDEX('3. Gasto Total '!$H$25:$H$43,MATCH(G534,'3. Gasto Total '!$B$25:$B$43,0)),))</f>
        <v>0</v>
      </c>
      <c r="I534" s="40"/>
      <c r="J534" s="40"/>
      <c r="K534" s="40"/>
      <c r="L534" s="40"/>
      <c r="M534" s="40"/>
      <c r="N534" s="40"/>
      <c r="O534" s="38">
        <f t="shared" si="106"/>
        <v>0</v>
      </c>
      <c r="P534" s="43"/>
      <c r="Q534" s="43"/>
      <c r="R534" s="43"/>
      <c r="S534" s="44"/>
      <c r="T534" s="44"/>
      <c r="U534" s="38">
        <f t="shared" si="107"/>
        <v>0</v>
      </c>
      <c r="V534" s="38">
        <f t="shared" si="108"/>
        <v>0</v>
      </c>
      <c r="W534" s="52">
        <f t="shared" si="109"/>
        <v>0</v>
      </c>
      <c r="X534" s="44"/>
      <c r="Z534" s="53"/>
      <c r="AA534" s="53"/>
      <c r="AB534" s="52">
        <f t="shared" si="110"/>
        <v>0</v>
      </c>
      <c r="AC534" s="52"/>
      <c r="AD534" s="52"/>
      <c r="AE534" s="52"/>
      <c r="AF534" s="52"/>
      <c r="AG534" s="46"/>
      <c r="AH534" s="54"/>
      <c r="AJ534" s="53"/>
      <c r="AK534" s="52">
        <f t="shared" si="111"/>
        <v>0</v>
      </c>
      <c r="AL534" s="46"/>
      <c r="AM534" s="54"/>
      <c r="AN534" s="53"/>
      <c r="AO534" s="52">
        <f t="shared" si="112"/>
        <v>0</v>
      </c>
      <c r="AP534" s="97">
        <f t="shared" si="113"/>
        <v>0</v>
      </c>
      <c r="AQ534" s="97">
        <f t="shared" si="114"/>
        <v>0</v>
      </c>
      <c r="AR534" s="52">
        <f t="shared" si="115"/>
        <v>0</v>
      </c>
      <c r="AS534" s="46"/>
      <c r="AT534" s="46"/>
      <c r="AU534" s="52">
        <f t="shared" si="116"/>
        <v>0</v>
      </c>
      <c r="BC534" s="56" t="str">
        <f t="shared" si="105"/>
        <v/>
      </c>
      <c r="BD534" s="45">
        <f>IF(P534&gt;'Costes máximos'!$D$22,'Costes máximos'!$D$22,P534)</f>
        <v>0</v>
      </c>
      <c r="BE534" s="45">
        <f>IF(Q534&gt;'Costes máximos'!$D$22,'Costes máximos'!$D$22,Q534)</f>
        <v>0</v>
      </c>
      <c r="BF534" s="45">
        <f>IF(R534&gt;'Costes máximos'!$D$22,'Costes máximos'!$D$22,R534)</f>
        <v>0</v>
      </c>
      <c r="BG534" s="45">
        <f>IF(S534&gt;'Costes máximos'!$D$22,'Costes máximos'!$D$22,S534)</f>
        <v>0</v>
      </c>
      <c r="BH534" s="45">
        <f>IF(T534&gt;'Costes máximos'!$D$22,'Costes máximos'!$D$22,T534)</f>
        <v>0</v>
      </c>
    </row>
    <row r="535" spans="2:60" hidden="1" outlineLevel="1" x14ac:dyDescent="0.25">
      <c r="B535" s="63"/>
      <c r="C535" s="64"/>
      <c r="D535" s="64"/>
      <c r="E535" s="64"/>
      <c r="F535" s="38">
        <f>IFERROR(INDEX('1. Paquetes y Tareas'!$F$16:$F$84,MATCH(BC535,'1. Paquetes y Tareas'!$E$16:$E$84,0)),0)</f>
        <v>0</v>
      </c>
      <c r="G535" s="50"/>
      <c r="H535" s="39">
        <f>IF($C$48="Investigación industrial",IFERROR(INDEX('3. Gasto Total '!$G$25:$G$43,MATCH(G535,'3. Gasto Total '!$B$25:$B$43,0)),""),IFERROR(INDEX('3. Gasto Total '!$H$25:$H$43,MATCH(G535,'3. Gasto Total '!$B$25:$B$43,0)),))</f>
        <v>0</v>
      </c>
      <c r="I535" s="40"/>
      <c r="J535" s="40"/>
      <c r="K535" s="40"/>
      <c r="L535" s="40"/>
      <c r="M535" s="40"/>
      <c r="N535" s="40"/>
      <c r="O535" s="38">
        <f t="shared" si="106"/>
        <v>0</v>
      </c>
      <c r="P535" s="43"/>
      <c r="Q535" s="43"/>
      <c r="R535" s="43"/>
      <c r="S535" s="44"/>
      <c r="T535" s="44"/>
      <c r="U535" s="38">
        <f t="shared" si="107"/>
        <v>0</v>
      </c>
      <c r="V535" s="38">
        <f t="shared" si="108"/>
        <v>0</v>
      </c>
      <c r="W535" s="52">
        <f t="shared" si="109"/>
        <v>0</v>
      </c>
      <c r="X535" s="44"/>
      <c r="Z535" s="53"/>
      <c r="AA535" s="53"/>
      <c r="AB535" s="52">
        <f t="shared" si="110"/>
        <v>0</v>
      </c>
      <c r="AC535" s="52"/>
      <c r="AD535" s="52"/>
      <c r="AE535" s="52"/>
      <c r="AF535" s="52"/>
      <c r="AG535" s="46"/>
      <c r="AH535" s="54"/>
      <c r="AJ535" s="53"/>
      <c r="AK535" s="52">
        <f t="shared" si="111"/>
        <v>0</v>
      </c>
      <c r="AL535" s="46"/>
      <c r="AM535" s="54"/>
      <c r="AN535" s="53"/>
      <c r="AO535" s="52">
        <f t="shared" si="112"/>
        <v>0</v>
      </c>
      <c r="AP535" s="97">
        <f t="shared" si="113"/>
        <v>0</v>
      </c>
      <c r="AQ535" s="97">
        <f t="shared" si="114"/>
        <v>0</v>
      </c>
      <c r="AR535" s="52">
        <f t="shared" si="115"/>
        <v>0</v>
      </c>
      <c r="AS535" s="46"/>
      <c r="AT535" s="46"/>
      <c r="AU535" s="52">
        <f t="shared" si="116"/>
        <v>0</v>
      </c>
      <c r="BC535" s="56" t="str">
        <f t="shared" si="105"/>
        <v/>
      </c>
      <c r="BD535" s="45">
        <f>IF(P535&gt;'Costes máximos'!$D$22,'Costes máximos'!$D$22,P535)</f>
        <v>0</v>
      </c>
      <c r="BE535" s="45">
        <f>IF(Q535&gt;'Costes máximos'!$D$22,'Costes máximos'!$D$22,Q535)</f>
        <v>0</v>
      </c>
      <c r="BF535" s="45">
        <f>IF(R535&gt;'Costes máximos'!$D$22,'Costes máximos'!$D$22,R535)</f>
        <v>0</v>
      </c>
      <c r="BG535" s="45">
        <f>IF(S535&gt;'Costes máximos'!$D$22,'Costes máximos'!$D$22,S535)</f>
        <v>0</v>
      </c>
      <c r="BH535" s="45">
        <f>IF(T535&gt;'Costes máximos'!$D$22,'Costes máximos'!$D$22,T535)</f>
        <v>0</v>
      </c>
    </row>
    <row r="536" spans="2:60" hidden="1" outlineLevel="1" x14ac:dyDescent="0.25">
      <c r="B536" s="63"/>
      <c r="C536" s="64"/>
      <c r="D536" s="64"/>
      <c r="E536" s="64"/>
      <c r="F536" s="38">
        <f>IFERROR(INDEX('1. Paquetes y Tareas'!$F$16:$F$84,MATCH(BC536,'1. Paquetes y Tareas'!$E$16:$E$84,0)),0)</f>
        <v>0</v>
      </c>
      <c r="G536" s="50"/>
      <c r="H536" s="39">
        <f>IF($C$48="Investigación industrial",IFERROR(INDEX('3. Gasto Total '!$G$25:$G$43,MATCH(G536,'3. Gasto Total '!$B$25:$B$43,0)),""),IFERROR(INDEX('3. Gasto Total '!$H$25:$H$43,MATCH(G536,'3. Gasto Total '!$B$25:$B$43,0)),))</f>
        <v>0</v>
      </c>
      <c r="I536" s="40"/>
      <c r="J536" s="40"/>
      <c r="K536" s="40"/>
      <c r="L536" s="40"/>
      <c r="M536" s="40"/>
      <c r="N536" s="40"/>
      <c r="O536" s="38">
        <f t="shared" si="106"/>
        <v>0</v>
      </c>
      <c r="P536" s="43"/>
      <c r="Q536" s="43"/>
      <c r="R536" s="43"/>
      <c r="S536" s="44"/>
      <c r="T536" s="44"/>
      <c r="U536" s="38">
        <f t="shared" si="107"/>
        <v>0</v>
      </c>
      <c r="V536" s="38">
        <f t="shared" si="108"/>
        <v>0</v>
      </c>
      <c r="W536" s="52">
        <f t="shared" si="109"/>
        <v>0</v>
      </c>
      <c r="X536" s="44"/>
      <c r="Z536" s="53"/>
      <c r="AA536" s="53"/>
      <c r="AB536" s="52">
        <f t="shared" si="110"/>
        <v>0</v>
      </c>
      <c r="AC536" s="52"/>
      <c r="AD536" s="52"/>
      <c r="AE536" s="52"/>
      <c r="AF536" s="52"/>
      <c r="AG536" s="46"/>
      <c r="AH536" s="54"/>
      <c r="AJ536" s="53"/>
      <c r="AK536" s="52">
        <f t="shared" si="111"/>
        <v>0</v>
      </c>
      <c r="AL536" s="46"/>
      <c r="AM536" s="54"/>
      <c r="AN536" s="53"/>
      <c r="AO536" s="52">
        <f t="shared" si="112"/>
        <v>0</v>
      </c>
      <c r="AP536" s="97">
        <f t="shared" si="113"/>
        <v>0</v>
      </c>
      <c r="AQ536" s="97">
        <f t="shared" si="114"/>
        <v>0</v>
      </c>
      <c r="AR536" s="52">
        <f t="shared" si="115"/>
        <v>0</v>
      </c>
      <c r="AS536" s="46"/>
      <c r="AT536" s="46"/>
      <c r="AU536" s="52">
        <f t="shared" si="116"/>
        <v>0</v>
      </c>
      <c r="BC536" s="56" t="str">
        <f t="shared" si="105"/>
        <v/>
      </c>
      <c r="BD536" s="45">
        <f>IF(P536&gt;'Costes máximos'!$D$22,'Costes máximos'!$D$22,P536)</f>
        <v>0</v>
      </c>
      <c r="BE536" s="45">
        <f>IF(Q536&gt;'Costes máximos'!$D$22,'Costes máximos'!$D$22,Q536)</f>
        <v>0</v>
      </c>
      <c r="BF536" s="45">
        <f>IF(R536&gt;'Costes máximos'!$D$22,'Costes máximos'!$D$22,R536)</f>
        <v>0</v>
      </c>
      <c r="BG536" s="45">
        <f>IF(S536&gt;'Costes máximos'!$D$22,'Costes máximos'!$D$22,S536)</f>
        <v>0</v>
      </c>
      <c r="BH536" s="45">
        <f>IF(T536&gt;'Costes máximos'!$D$22,'Costes máximos'!$D$22,T536)</f>
        <v>0</v>
      </c>
    </row>
    <row r="537" spans="2:60" hidden="1" outlineLevel="1" x14ac:dyDescent="0.25">
      <c r="B537" s="63"/>
      <c r="C537" s="64"/>
      <c r="D537" s="64"/>
      <c r="E537" s="64"/>
      <c r="F537" s="38">
        <f>IFERROR(INDEX('1. Paquetes y Tareas'!$F$16:$F$84,MATCH(BC537,'1. Paquetes y Tareas'!$E$16:$E$84,0)),0)</f>
        <v>0</v>
      </c>
      <c r="G537" s="50"/>
      <c r="H537" s="39">
        <f>IF($C$48="Investigación industrial",IFERROR(INDEX('3. Gasto Total '!$G$25:$G$43,MATCH(G537,'3. Gasto Total '!$B$25:$B$43,0)),""),IFERROR(INDEX('3. Gasto Total '!$H$25:$H$43,MATCH(G537,'3. Gasto Total '!$B$25:$B$43,0)),))</f>
        <v>0</v>
      </c>
      <c r="I537" s="40"/>
      <c r="J537" s="40"/>
      <c r="K537" s="40"/>
      <c r="L537" s="40"/>
      <c r="M537" s="40"/>
      <c r="N537" s="40"/>
      <c r="O537" s="38">
        <f t="shared" si="106"/>
        <v>0</v>
      </c>
      <c r="P537" s="43"/>
      <c r="Q537" s="43"/>
      <c r="R537" s="43"/>
      <c r="S537" s="44"/>
      <c r="T537" s="44"/>
      <c r="U537" s="38">
        <f t="shared" si="107"/>
        <v>0</v>
      </c>
      <c r="V537" s="38">
        <f t="shared" si="108"/>
        <v>0</v>
      </c>
      <c r="W537" s="52">
        <f t="shared" si="109"/>
        <v>0</v>
      </c>
      <c r="X537" s="44"/>
      <c r="Z537" s="53"/>
      <c r="AA537" s="53"/>
      <c r="AB537" s="52">
        <f t="shared" si="110"/>
        <v>0</v>
      </c>
      <c r="AC537" s="52"/>
      <c r="AD537" s="52"/>
      <c r="AE537" s="52"/>
      <c r="AF537" s="52"/>
      <c r="AG537" s="46"/>
      <c r="AH537" s="54"/>
      <c r="AJ537" s="53"/>
      <c r="AK537" s="52">
        <f t="shared" si="111"/>
        <v>0</v>
      </c>
      <c r="AL537" s="46"/>
      <c r="AM537" s="54"/>
      <c r="AN537" s="53"/>
      <c r="AO537" s="52">
        <f t="shared" si="112"/>
        <v>0</v>
      </c>
      <c r="AP537" s="97">
        <f t="shared" si="113"/>
        <v>0</v>
      </c>
      <c r="AQ537" s="97">
        <f t="shared" si="114"/>
        <v>0</v>
      </c>
      <c r="AR537" s="52">
        <f t="shared" si="115"/>
        <v>0</v>
      </c>
      <c r="AS537" s="46"/>
      <c r="AT537" s="46"/>
      <c r="AU537" s="52">
        <f t="shared" si="116"/>
        <v>0</v>
      </c>
      <c r="BC537" s="56" t="str">
        <f t="shared" si="105"/>
        <v/>
      </c>
      <c r="BD537" s="45">
        <f>IF(P537&gt;'Costes máximos'!$D$22,'Costes máximos'!$D$22,P537)</f>
        <v>0</v>
      </c>
      <c r="BE537" s="45">
        <f>IF(Q537&gt;'Costes máximos'!$D$22,'Costes máximos'!$D$22,Q537)</f>
        <v>0</v>
      </c>
      <c r="BF537" s="45">
        <f>IF(R537&gt;'Costes máximos'!$D$22,'Costes máximos'!$D$22,R537)</f>
        <v>0</v>
      </c>
      <c r="BG537" s="45">
        <f>IF(S537&gt;'Costes máximos'!$D$22,'Costes máximos'!$D$22,S537)</f>
        <v>0</v>
      </c>
      <c r="BH537" s="45">
        <f>IF(T537&gt;'Costes máximos'!$D$22,'Costes máximos'!$D$22,T537)</f>
        <v>0</v>
      </c>
    </row>
    <row r="538" spans="2:60" hidden="1" outlineLevel="1" x14ac:dyDescent="0.25">
      <c r="B538" s="63"/>
      <c r="C538" s="64"/>
      <c r="D538" s="64"/>
      <c r="E538" s="64"/>
      <c r="F538" s="38">
        <f>IFERROR(INDEX('1. Paquetes y Tareas'!$F$16:$F$84,MATCH(BC538,'1. Paquetes y Tareas'!$E$16:$E$84,0)),0)</f>
        <v>0</v>
      </c>
      <c r="G538" s="50"/>
      <c r="H538" s="39">
        <f>IF($C$48="Investigación industrial",IFERROR(INDEX('3. Gasto Total '!$G$25:$G$43,MATCH(G538,'3. Gasto Total '!$B$25:$B$43,0)),""),IFERROR(INDEX('3. Gasto Total '!$H$25:$H$43,MATCH(G538,'3. Gasto Total '!$B$25:$B$43,0)),))</f>
        <v>0</v>
      </c>
      <c r="I538" s="40"/>
      <c r="J538" s="40"/>
      <c r="K538" s="40"/>
      <c r="L538" s="40"/>
      <c r="M538" s="40"/>
      <c r="N538" s="40"/>
      <c r="O538" s="38">
        <f t="shared" si="106"/>
        <v>0</v>
      </c>
      <c r="P538" s="43"/>
      <c r="Q538" s="43"/>
      <c r="R538" s="43"/>
      <c r="S538" s="44"/>
      <c r="T538" s="44"/>
      <c r="U538" s="38">
        <f t="shared" si="107"/>
        <v>0</v>
      </c>
      <c r="V538" s="38">
        <f t="shared" si="108"/>
        <v>0</v>
      </c>
      <c r="W538" s="52">
        <f t="shared" si="109"/>
        <v>0</v>
      </c>
      <c r="X538" s="44"/>
      <c r="Z538" s="53"/>
      <c r="AA538" s="53"/>
      <c r="AB538" s="52">
        <f t="shared" si="110"/>
        <v>0</v>
      </c>
      <c r="AC538" s="52"/>
      <c r="AD538" s="52"/>
      <c r="AE538" s="52"/>
      <c r="AF538" s="52"/>
      <c r="AG538" s="46"/>
      <c r="AH538" s="54"/>
      <c r="AJ538" s="53"/>
      <c r="AK538" s="52">
        <f t="shared" si="111"/>
        <v>0</v>
      </c>
      <c r="AL538" s="46"/>
      <c r="AM538" s="54"/>
      <c r="AN538" s="53"/>
      <c r="AO538" s="52">
        <f t="shared" si="112"/>
        <v>0</v>
      </c>
      <c r="AP538" s="97">
        <f t="shared" si="113"/>
        <v>0</v>
      </c>
      <c r="AQ538" s="97">
        <f t="shared" si="114"/>
        <v>0</v>
      </c>
      <c r="AR538" s="52">
        <f t="shared" si="115"/>
        <v>0</v>
      </c>
      <c r="AS538" s="46"/>
      <c r="AT538" s="46"/>
      <c r="AU538" s="52">
        <f t="shared" si="116"/>
        <v>0</v>
      </c>
      <c r="BC538" s="56" t="str">
        <f t="shared" si="105"/>
        <v/>
      </c>
      <c r="BD538" s="45">
        <f>IF(P538&gt;'Costes máximos'!$D$22,'Costes máximos'!$D$22,P538)</f>
        <v>0</v>
      </c>
      <c r="BE538" s="45">
        <f>IF(Q538&gt;'Costes máximos'!$D$22,'Costes máximos'!$D$22,Q538)</f>
        <v>0</v>
      </c>
      <c r="BF538" s="45">
        <f>IF(R538&gt;'Costes máximos'!$D$22,'Costes máximos'!$D$22,R538)</f>
        <v>0</v>
      </c>
      <c r="BG538" s="45">
        <f>IF(S538&gt;'Costes máximos'!$D$22,'Costes máximos'!$D$22,S538)</f>
        <v>0</v>
      </c>
      <c r="BH538" s="45">
        <f>IF(T538&gt;'Costes máximos'!$D$22,'Costes máximos'!$D$22,T538)</f>
        <v>0</v>
      </c>
    </row>
    <row r="539" spans="2:60" hidden="1" outlineLevel="1" x14ac:dyDescent="0.25">
      <c r="B539" s="63"/>
      <c r="C539" s="64"/>
      <c r="D539" s="64"/>
      <c r="E539" s="64"/>
      <c r="F539" s="38">
        <f>IFERROR(INDEX('1. Paquetes y Tareas'!$F$16:$F$84,MATCH(BC539,'1. Paquetes y Tareas'!$E$16:$E$84,0)),0)</f>
        <v>0</v>
      </c>
      <c r="G539" s="50"/>
      <c r="H539" s="39">
        <f>IF($C$48="Investigación industrial",IFERROR(INDEX('3. Gasto Total '!$G$25:$G$43,MATCH(G539,'3. Gasto Total '!$B$25:$B$43,0)),""),IFERROR(INDEX('3. Gasto Total '!$H$25:$H$43,MATCH(G539,'3. Gasto Total '!$B$25:$B$43,0)),))</f>
        <v>0</v>
      </c>
      <c r="I539" s="40"/>
      <c r="J539" s="40"/>
      <c r="K539" s="40"/>
      <c r="L539" s="40"/>
      <c r="M539" s="40"/>
      <c r="N539" s="40"/>
      <c r="O539" s="38">
        <f t="shared" si="106"/>
        <v>0</v>
      </c>
      <c r="P539" s="43"/>
      <c r="Q539" s="43"/>
      <c r="R539" s="43"/>
      <c r="S539" s="44"/>
      <c r="T539" s="44"/>
      <c r="U539" s="38">
        <f t="shared" si="107"/>
        <v>0</v>
      </c>
      <c r="V539" s="38">
        <f t="shared" si="108"/>
        <v>0</v>
      </c>
      <c r="W539" s="52">
        <f t="shared" si="109"/>
        <v>0</v>
      </c>
      <c r="X539" s="44"/>
      <c r="Z539" s="53"/>
      <c r="AA539" s="53"/>
      <c r="AB539" s="52">
        <f t="shared" si="110"/>
        <v>0</v>
      </c>
      <c r="AC539" s="52"/>
      <c r="AD539" s="52"/>
      <c r="AE539" s="52"/>
      <c r="AF539" s="52"/>
      <c r="AG539" s="46"/>
      <c r="AH539" s="54"/>
      <c r="AJ539" s="53"/>
      <c r="AK539" s="52">
        <f t="shared" si="111"/>
        <v>0</v>
      </c>
      <c r="AL539" s="46"/>
      <c r="AM539" s="54"/>
      <c r="AN539" s="53"/>
      <c r="AO539" s="52">
        <f t="shared" si="112"/>
        <v>0</v>
      </c>
      <c r="AP539" s="97">
        <f t="shared" si="113"/>
        <v>0</v>
      </c>
      <c r="AQ539" s="97">
        <f t="shared" si="114"/>
        <v>0</v>
      </c>
      <c r="AR539" s="52">
        <f t="shared" si="115"/>
        <v>0</v>
      </c>
      <c r="AS539" s="46"/>
      <c r="AT539" s="46"/>
      <c r="AU539" s="52">
        <f t="shared" si="116"/>
        <v>0</v>
      </c>
      <c r="BC539" s="56" t="str">
        <f t="shared" si="105"/>
        <v/>
      </c>
      <c r="BD539" s="45">
        <f>IF(P539&gt;'Costes máximos'!$D$22,'Costes máximos'!$D$22,P539)</f>
        <v>0</v>
      </c>
      <c r="BE539" s="45">
        <f>IF(Q539&gt;'Costes máximos'!$D$22,'Costes máximos'!$D$22,Q539)</f>
        <v>0</v>
      </c>
      <c r="BF539" s="45">
        <f>IF(R539&gt;'Costes máximos'!$D$22,'Costes máximos'!$D$22,R539)</f>
        <v>0</v>
      </c>
      <c r="BG539" s="45">
        <f>IF(S539&gt;'Costes máximos'!$D$22,'Costes máximos'!$D$22,S539)</f>
        <v>0</v>
      </c>
      <c r="BH539" s="45">
        <f>IF(T539&gt;'Costes máximos'!$D$22,'Costes máximos'!$D$22,T539)</f>
        <v>0</v>
      </c>
    </row>
    <row r="540" spans="2:60" hidden="1" outlineLevel="1" x14ac:dyDescent="0.25">
      <c r="B540" s="63"/>
      <c r="C540" s="64"/>
      <c r="D540" s="64"/>
      <c r="E540" s="64"/>
      <c r="F540" s="38">
        <f>IFERROR(INDEX('1. Paquetes y Tareas'!$F$16:$F$84,MATCH(BC540,'1. Paquetes y Tareas'!$E$16:$E$84,0)),0)</f>
        <v>0</v>
      </c>
      <c r="G540" s="50"/>
      <c r="H540" s="39">
        <f>IF($C$48="Investigación industrial",IFERROR(INDEX('3. Gasto Total '!$G$25:$G$43,MATCH(G540,'3. Gasto Total '!$B$25:$B$43,0)),""),IFERROR(INDEX('3. Gasto Total '!$H$25:$H$43,MATCH(G540,'3. Gasto Total '!$B$25:$B$43,0)),))</f>
        <v>0</v>
      </c>
      <c r="I540" s="40"/>
      <c r="J540" s="40"/>
      <c r="K540" s="40"/>
      <c r="L540" s="40"/>
      <c r="M540" s="40"/>
      <c r="N540" s="40"/>
      <c r="O540" s="38">
        <f t="shared" si="106"/>
        <v>0</v>
      </c>
      <c r="P540" s="43"/>
      <c r="Q540" s="43"/>
      <c r="R540" s="43"/>
      <c r="S540" s="44"/>
      <c r="T540" s="44"/>
      <c r="U540" s="38">
        <f t="shared" si="107"/>
        <v>0</v>
      </c>
      <c r="V540" s="38">
        <f t="shared" si="108"/>
        <v>0</v>
      </c>
      <c r="W540" s="52">
        <f t="shared" si="109"/>
        <v>0</v>
      </c>
      <c r="X540" s="44"/>
      <c r="Z540" s="53"/>
      <c r="AA540" s="53"/>
      <c r="AB540" s="52">
        <f t="shared" si="110"/>
        <v>0</v>
      </c>
      <c r="AC540" s="52"/>
      <c r="AD540" s="52"/>
      <c r="AE540" s="52"/>
      <c r="AF540" s="52"/>
      <c r="AG540" s="46"/>
      <c r="AH540" s="54"/>
      <c r="AJ540" s="53"/>
      <c r="AK540" s="52">
        <f t="shared" si="111"/>
        <v>0</v>
      </c>
      <c r="AL540" s="46"/>
      <c r="AM540" s="54"/>
      <c r="AN540" s="53"/>
      <c r="AO540" s="52">
        <f t="shared" si="112"/>
        <v>0</v>
      </c>
      <c r="AP540" s="97">
        <f t="shared" si="113"/>
        <v>0</v>
      </c>
      <c r="AQ540" s="97">
        <f t="shared" si="114"/>
        <v>0</v>
      </c>
      <c r="AR540" s="52">
        <f t="shared" si="115"/>
        <v>0</v>
      </c>
      <c r="AS540" s="46"/>
      <c r="AT540" s="46"/>
      <c r="AU540" s="52">
        <f t="shared" si="116"/>
        <v>0</v>
      </c>
      <c r="BC540" s="56" t="str">
        <f t="shared" si="105"/>
        <v/>
      </c>
      <c r="BD540" s="45">
        <f>IF(P540&gt;'Costes máximos'!$D$22,'Costes máximos'!$D$22,P540)</f>
        <v>0</v>
      </c>
      <c r="BE540" s="45">
        <f>IF(Q540&gt;'Costes máximos'!$D$22,'Costes máximos'!$D$22,Q540)</f>
        <v>0</v>
      </c>
      <c r="BF540" s="45">
        <f>IF(R540&gt;'Costes máximos'!$D$22,'Costes máximos'!$D$22,R540)</f>
        <v>0</v>
      </c>
      <c r="BG540" s="45">
        <f>IF(S540&gt;'Costes máximos'!$D$22,'Costes máximos'!$D$22,S540)</f>
        <v>0</v>
      </c>
      <c r="BH540" s="45">
        <f>IF(T540&gt;'Costes máximos'!$D$22,'Costes máximos'!$D$22,T540)</f>
        <v>0</v>
      </c>
    </row>
    <row r="541" spans="2:60" hidden="1" outlineLevel="1" x14ac:dyDescent="0.25">
      <c r="B541" s="63"/>
      <c r="C541" s="64"/>
      <c r="D541" s="64"/>
      <c r="E541" s="64"/>
      <c r="F541" s="38">
        <f>IFERROR(INDEX('1. Paquetes y Tareas'!$F$16:$F$84,MATCH(BC541,'1. Paquetes y Tareas'!$E$16:$E$84,0)),0)</f>
        <v>0</v>
      </c>
      <c r="G541" s="50"/>
      <c r="H541" s="39">
        <f>IF($C$48="Investigación industrial",IFERROR(INDEX('3. Gasto Total '!$G$25:$G$43,MATCH(G541,'3. Gasto Total '!$B$25:$B$43,0)),""),IFERROR(INDEX('3. Gasto Total '!$H$25:$H$43,MATCH(G541,'3. Gasto Total '!$B$25:$B$43,0)),))</f>
        <v>0</v>
      </c>
      <c r="I541" s="40"/>
      <c r="J541" s="40"/>
      <c r="K541" s="40"/>
      <c r="L541" s="40"/>
      <c r="M541" s="40"/>
      <c r="N541" s="40"/>
      <c r="O541" s="38">
        <f t="shared" si="106"/>
        <v>0</v>
      </c>
      <c r="P541" s="43"/>
      <c r="Q541" s="43"/>
      <c r="R541" s="43"/>
      <c r="S541" s="44"/>
      <c r="T541" s="44"/>
      <c r="U541" s="38">
        <f t="shared" si="107"/>
        <v>0</v>
      </c>
      <c r="V541" s="38">
        <f t="shared" si="108"/>
        <v>0</v>
      </c>
      <c r="W541" s="52">
        <f t="shared" si="109"/>
        <v>0</v>
      </c>
      <c r="X541" s="44"/>
      <c r="Z541" s="53"/>
      <c r="AA541" s="53"/>
      <c r="AB541" s="52">
        <f t="shared" si="110"/>
        <v>0</v>
      </c>
      <c r="AC541" s="52"/>
      <c r="AD541" s="52"/>
      <c r="AE541" s="52"/>
      <c r="AF541" s="52"/>
      <c r="AG541" s="46"/>
      <c r="AH541" s="54"/>
      <c r="AJ541" s="53"/>
      <c r="AK541" s="52">
        <f t="shared" si="111"/>
        <v>0</v>
      </c>
      <c r="AL541" s="46"/>
      <c r="AM541" s="54"/>
      <c r="AN541" s="53"/>
      <c r="AO541" s="52">
        <f t="shared" si="112"/>
        <v>0</v>
      </c>
      <c r="AP541" s="97">
        <f t="shared" si="113"/>
        <v>0</v>
      </c>
      <c r="AQ541" s="97">
        <f t="shared" si="114"/>
        <v>0</v>
      </c>
      <c r="AR541" s="52">
        <f t="shared" si="115"/>
        <v>0</v>
      </c>
      <c r="AS541" s="46"/>
      <c r="AT541" s="46"/>
      <c r="AU541" s="52">
        <f t="shared" si="116"/>
        <v>0</v>
      </c>
      <c r="BC541" s="56" t="str">
        <f t="shared" si="105"/>
        <v/>
      </c>
      <c r="BD541" s="45">
        <f>IF(P541&gt;'Costes máximos'!$D$22,'Costes máximos'!$D$22,P541)</f>
        <v>0</v>
      </c>
      <c r="BE541" s="45">
        <f>IF(Q541&gt;'Costes máximos'!$D$22,'Costes máximos'!$D$22,Q541)</f>
        <v>0</v>
      </c>
      <c r="BF541" s="45">
        <f>IF(R541&gt;'Costes máximos'!$D$22,'Costes máximos'!$D$22,R541)</f>
        <v>0</v>
      </c>
      <c r="BG541" s="45">
        <f>IF(S541&gt;'Costes máximos'!$D$22,'Costes máximos'!$D$22,S541)</f>
        <v>0</v>
      </c>
      <c r="BH541" s="45">
        <f>IF(T541&gt;'Costes máximos'!$D$22,'Costes máximos'!$D$22,T541)</f>
        <v>0</v>
      </c>
    </row>
    <row r="542" spans="2:60" hidden="1" outlineLevel="1" x14ac:dyDescent="0.25">
      <c r="B542" s="63"/>
      <c r="C542" s="64"/>
      <c r="D542" s="64"/>
      <c r="E542" s="64"/>
      <c r="F542" s="38">
        <f>IFERROR(INDEX('1. Paquetes y Tareas'!$F$16:$F$84,MATCH(BC542,'1. Paquetes y Tareas'!$E$16:$E$84,0)),0)</f>
        <v>0</v>
      </c>
      <c r="G542" s="50"/>
      <c r="H542" s="39">
        <f>IF($C$48="Investigación industrial",IFERROR(INDEX('3. Gasto Total '!$G$25:$G$43,MATCH(G542,'3. Gasto Total '!$B$25:$B$43,0)),""),IFERROR(INDEX('3. Gasto Total '!$H$25:$H$43,MATCH(G542,'3. Gasto Total '!$B$25:$B$43,0)),))</f>
        <v>0</v>
      </c>
      <c r="I542" s="40"/>
      <c r="J542" s="40"/>
      <c r="K542" s="40"/>
      <c r="L542" s="40"/>
      <c r="M542" s="40"/>
      <c r="N542" s="40"/>
      <c r="O542" s="38">
        <f t="shared" si="106"/>
        <v>0</v>
      </c>
      <c r="P542" s="43"/>
      <c r="Q542" s="43"/>
      <c r="R542" s="43"/>
      <c r="S542" s="44"/>
      <c r="T542" s="44"/>
      <c r="U542" s="38">
        <f t="shared" si="107"/>
        <v>0</v>
      </c>
      <c r="V542" s="38">
        <f t="shared" si="108"/>
        <v>0</v>
      </c>
      <c r="W542" s="52">
        <f t="shared" si="109"/>
        <v>0</v>
      </c>
      <c r="X542" s="44"/>
      <c r="Z542" s="53"/>
      <c r="AA542" s="53"/>
      <c r="AB542" s="52">
        <f t="shared" si="110"/>
        <v>0</v>
      </c>
      <c r="AC542" s="52"/>
      <c r="AD542" s="52"/>
      <c r="AE542" s="52"/>
      <c r="AF542" s="52"/>
      <c r="AG542" s="46"/>
      <c r="AH542" s="54"/>
      <c r="AJ542" s="53"/>
      <c r="AK542" s="52">
        <f t="shared" si="111"/>
        <v>0</v>
      </c>
      <c r="AL542" s="46"/>
      <c r="AM542" s="54"/>
      <c r="AN542" s="53"/>
      <c r="AO542" s="52">
        <f t="shared" si="112"/>
        <v>0</v>
      </c>
      <c r="AP542" s="97">
        <f t="shared" si="113"/>
        <v>0</v>
      </c>
      <c r="AQ542" s="97">
        <f t="shared" si="114"/>
        <v>0</v>
      </c>
      <c r="AR542" s="52">
        <f t="shared" si="115"/>
        <v>0</v>
      </c>
      <c r="AS542" s="46"/>
      <c r="AT542" s="46"/>
      <c r="AU542" s="52">
        <f t="shared" si="116"/>
        <v>0</v>
      </c>
      <c r="BC542" s="56" t="str">
        <f t="shared" si="105"/>
        <v/>
      </c>
      <c r="BD542" s="45">
        <f>IF(P542&gt;'Costes máximos'!$D$22,'Costes máximos'!$D$22,P542)</f>
        <v>0</v>
      </c>
      <c r="BE542" s="45">
        <f>IF(Q542&gt;'Costes máximos'!$D$22,'Costes máximos'!$D$22,Q542)</f>
        <v>0</v>
      </c>
      <c r="BF542" s="45">
        <f>IF(R542&gt;'Costes máximos'!$D$22,'Costes máximos'!$D$22,R542)</f>
        <v>0</v>
      </c>
      <c r="BG542" s="45">
        <f>IF(S542&gt;'Costes máximos'!$D$22,'Costes máximos'!$D$22,S542)</f>
        <v>0</v>
      </c>
      <c r="BH542" s="45">
        <f>IF(T542&gt;'Costes máximos'!$D$22,'Costes máximos'!$D$22,T542)</f>
        <v>0</v>
      </c>
    </row>
    <row r="543" spans="2:60" hidden="1" outlineLevel="1" x14ac:dyDescent="0.25">
      <c r="B543" s="63"/>
      <c r="C543" s="64"/>
      <c r="D543" s="64"/>
      <c r="E543" s="64"/>
      <c r="F543" s="38">
        <f>IFERROR(INDEX('1. Paquetes y Tareas'!$F$16:$F$84,MATCH(BC543,'1. Paquetes y Tareas'!$E$16:$E$84,0)),0)</f>
        <v>0</v>
      </c>
      <c r="G543" s="50"/>
      <c r="H543" s="39">
        <f>IF($C$48="Investigación industrial",IFERROR(INDEX('3. Gasto Total '!$G$25:$G$43,MATCH(G543,'3. Gasto Total '!$B$25:$B$43,0)),""),IFERROR(INDEX('3. Gasto Total '!$H$25:$H$43,MATCH(G543,'3. Gasto Total '!$B$25:$B$43,0)),))</f>
        <v>0</v>
      </c>
      <c r="I543" s="40"/>
      <c r="J543" s="40"/>
      <c r="K543" s="40"/>
      <c r="L543" s="40"/>
      <c r="M543" s="40"/>
      <c r="N543" s="40"/>
      <c r="O543" s="38">
        <f t="shared" si="106"/>
        <v>0</v>
      </c>
      <c r="P543" s="43"/>
      <c r="Q543" s="43"/>
      <c r="R543" s="43"/>
      <c r="S543" s="44"/>
      <c r="T543" s="44"/>
      <c r="U543" s="38">
        <f t="shared" si="107"/>
        <v>0</v>
      </c>
      <c r="V543" s="38">
        <f t="shared" si="108"/>
        <v>0</v>
      </c>
      <c r="W543" s="52">
        <f t="shared" si="109"/>
        <v>0</v>
      </c>
      <c r="X543" s="44"/>
      <c r="Z543" s="53"/>
      <c r="AA543" s="53"/>
      <c r="AB543" s="52">
        <f t="shared" si="110"/>
        <v>0</v>
      </c>
      <c r="AC543" s="52"/>
      <c r="AD543" s="52"/>
      <c r="AE543" s="52"/>
      <c r="AF543" s="52"/>
      <c r="AG543" s="46"/>
      <c r="AH543" s="54"/>
      <c r="AJ543" s="53"/>
      <c r="AK543" s="52">
        <f t="shared" si="111"/>
        <v>0</v>
      </c>
      <c r="AL543" s="46"/>
      <c r="AM543" s="54"/>
      <c r="AN543" s="53"/>
      <c r="AO543" s="52">
        <f t="shared" si="112"/>
        <v>0</v>
      </c>
      <c r="AP543" s="97">
        <f t="shared" si="113"/>
        <v>0</v>
      </c>
      <c r="AQ543" s="97">
        <f t="shared" si="114"/>
        <v>0</v>
      </c>
      <c r="AR543" s="52">
        <f t="shared" si="115"/>
        <v>0</v>
      </c>
      <c r="AS543" s="46"/>
      <c r="AT543" s="46"/>
      <c r="AU543" s="52">
        <f t="shared" si="116"/>
        <v>0</v>
      </c>
      <c r="BC543" s="56" t="str">
        <f t="shared" si="105"/>
        <v/>
      </c>
      <c r="BD543" s="45">
        <f>IF(P543&gt;'Costes máximos'!$D$22,'Costes máximos'!$D$22,P543)</f>
        <v>0</v>
      </c>
      <c r="BE543" s="45">
        <f>IF(Q543&gt;'Costes máximos'!$D$22,'Costes máximos'!$D$22,Q543)</f>
        <v>0</v>
      </c>
      <c r="BF543" s="45">
        <f>IF(R543&gt;'Costes máximos'!$D$22,'Costes máximos'!$D$22,R543)</f>
        <v>0</v>
      </c>
      <c r="BG543" s="45">
        <f>IF(S543&gt;'Costes máximos'!$D$22,'Costes máximos'!$D$22,S543)</f>
        <v>0</v>
      </c>
      <c r="BH543" s="45">
        <f>IF(T543&gt;'Costes máximos'!$D$22,'Costes máximos'!$D$22,T543)</f>
        <v>0</v>
      </c>
    </row>
    <row r="544" spans="2:60" hidden="1" outlineLevel="1" x14ac:dyDescent="0.25">
      <c r="B544" s="63"/>
      <c r="C544" s="64"/>
      <c r="D544" s="64"/>
      <c r="E544" s="64"/>
      <c r="F544" s="38">
        <f>IFERROR(INDEX('1. Paquetes y Tareas'!$F$16:$F$84,MATCH(BC544,'1. Paquetes y Tareas'!$E$16:$E$84,0)),0)</f>
        <v>0</v>
      </c>
      <c r="G544" s="50"/>
      <c r="H544" s="39">
        <f>IF($C$48="Investigación industrial",IFERROR(INDEX('3. Gasto Total '!$G$25:$G$43,MATCH(G544,'3. Gasto Total '!$B$25:$B$43,0)),""),IFERROR(INDEX('3. Gasto Total '!$H$25:$H$43,MATCH(G544,'3. Gasto Total '!$B$25:$B$43,0)),))</f>
        <v>0</v>
      </c>
      <c r="I544" s="40"/>
      <c r="J544" s="40"/>
      <c r="K544" s="40"/>
      <c r="L544" s="40"/>
      <c r="M544" s="40"/>
      <c r="N544" s="40"/>
      <c r="O544" s="38">
        <f t="shared" si="106"/>
        <v>0</v>
      </c>
      <c r="P544" s="43"/>
      <c r="Q544" s="43"/>
      <c r="R544" s="43"/>
      <c r="S544" s="44"/>
      <c r="T544" s="44"/>
      <c r="U544" s="38">
        <f t="shared" si="107"/>
        <v>0</v>
      </c>
      <c r="V544" s="38">
        <f t="shared" si="108"/>
        <v>0</v>
      </c>
      <c r="W544" s="52">
        <f t="shared" si="109"/>
        <v>0</v>
      </c>
      <c r="X544" s="44"/>
      <c r="Z544" s="53"/>
      <c r="AA544" s="53"/>
      <c r="AB544" s="52">
        <f t="shared" si="110"/>
        <v>0</v>
      </c>
      <c r="AC544" s="52"/>
      <c r="AD544" s="52"/>
      <c r="AE544" s="52"/>
      <c r="AF544" s="52"/>
      <c r="AG544" s="46"/>
      <c r="AH544" s="54"/>
      <c r="AJ544" s="53"/>
      <c r="AK544" s="52">
        <f t="shared" si="111"/>
        <v>0</v>
      </c>
      <c r="AL544" s="46"/>
      <c r="AM544" s="54"/>
      <c r="AN544" s="53"/>
      <c r="AO544" s="52">
        <f t="shared" si="112"/>
        <v>0</v>
      </c>
      <c r="AP544" s="97">
        <f t="shared" si="113"/>
        <v>0</v>
      </c>
      <c r="AQ544" s="97">
        <f t="shared" si="114"/>
        <v>0</v>
      </c>
      <c r="AR544" s="52">
        <f t="shared" si="115"/>
        <v>0</v>
      </c>
      <c r="AS544" s="46"/>
      <c r="AT544" s="46"/>
      <c r="AU544" s="52">
        <f t="shared" si="116"/>
        <v>0</v>
      </c>
      <c r="BC544" s="56" t="str">
        <f t="shared" si="105"/>
        <v/>
      </c>
      <c r="BD544" s="45">
        <f>IF(P544&gt;'Costes máximos'!$D$22,'Costes máximos'!$D$22,P544)</f>
        <v>0</v>
      </c>
      <c r="BE544" s="45">
        <f>IF(Q544&gt;'Costes máximos'!$D$22,'Costes máximos'!$D$22,Q544)</f>
        <v>0</v>
      </c>
      <c r="BF544" s="45">
        <f>IF(R544&gt;'Costes máximos'!$D$22,'Costes máximos'!$D$22,R544)</f>
        <v>0</v>
      </c>
      <c r="BG544" s="45">
        <f>IF(S544&gt;'Costes máximos'!$D$22,'Costes máximos'!$D$22,S544)</f>
        <v>0</v>
      </c>
      <c r="BH544" s="45">
        <f>IF(T544&gt;'Costes máximos'!$D$22,'Costes máximos'!$D$22,T544)</f>
        <v>0</v>
      </c>
    </row>
    <row r="545" spans="2:60" hidden="1" outlineLevel="1" x14ac:dyDescent="0.25">
      <c r="B545" s="63"/>
      <c r="C545" s="64"/>
      <c r="D545" s="64"/>
      <c r="E545" s="64"/>
      <c r="F545" s="38">
        <f>IFERROR(INDEX('1. Paquetes y Tareas'!$F$16:$F$84,MATCH(BC545,'1. Paquetes y Tareas'!$E$16:$E$84,0)),0)</f>
        <v>0</v>
      </c>
      <c r="G545" s="50"/>
      <c r="H545" s="39">
        <f>IF($C$48="Investigación industrial",IFERROR(INDEX('3. Gasto Total '!$G$25:$G$43,MATCH(G545,'3. Gasto Total '!$B$25:$B$43,0)),""),IFERROR(INDEX('3. Gasto Total '!$H$25:$H$43,MATCH(G545,'3. Gasto Total '!$B$25:$B$43,0)),))</f>
        <v>0</v>
      </c>
      <c r="I545" s="40"/>
      <c r="J545" s="40"/>
      <c r="K545" s="40"/>
      <c r="L545" s="40"/>
      <c r="M545" s="40"/>
      <c r="N545" s="40"/>
      <c r="O545" s="38">
        <f t="shared" si="106"/>
        <v>0</v>
      </c>
      <c r="P545" s="43"/>
      <c r="Q545" s="43"/>
      <c r="R545" s="43"/>
      <c r="S545" s="44"/>
      <c r="T545" s="44"/>
      <c r="U545" s="38">
        <f t="shared" si="107"/>
        <v>0</v>
      </c>
      <c r="V545" s="38">
        <f t="shared" si="108"/>
        <v>0</v>
      </c>
      <c r="W545" s="52">
        <f t="shared" si="109"/>
        <v>0</v>
      </c>
      <c r="X545" s="44"/>
      <c r="Z545" s="53"/>
      <c r="AA545" s="53"/>
      <c r="AB545" s="52">
        <f t="shared" si="110"/>
        <v>0</v>
      </c>
      <c r="AC545" s="52"/>
      <c r="AD545" s="52"/>
      <c r="AE545" s="52"/>
      <c r="AF545" s="52"/>
      <c r="AG545" s="46"/>
      <c r="AH545" s="54"/>
      <c r="AJ545" s="53"/>
      <c r="AK545" s="52">
        <f t="shared" si="111"/>
        <v>0</v>
      </c>
      <c r="AL545" s="46"/>
      <c r="AM545" s="54"/>
      <c r="AN545" s="53"/>
      <c r="AO545" s="52">
        <f t="shared" si="112"/>
        <v>0</v>
      </c>
      <c r="AP545" s="97">
        <f t="shared" si="113"/>
        <v>0</v>
      </c>
      <c r="AQ545" s="97">
        <f t="shared" si="114"/>
        <v>0</v>
      </c>
      <c r="AR545" s="52">
        <f t="shared" si="115"/>
        <v>0</v>
      </c>
      <c r="AS545" s="46"/>
      <c r="AT545" s="46"/>
      <c r="AU545" s="52">
        <f t="shared" si="116"/>
        <v>0</v>
      </c>
      <c r="BC545" s="56" t="str">
        <f t="shared" si="105"/>
        <v/>
      </c>
      <c r="BD545" s="45">
        <f>IF(P545&gt;'Costes máximos'!$D$22,'Costes máximos'!$D$22,P545)</f>
        <v>0</v>
      </c>
      <c r="BE545" s="45">
        <f>IF(Q545&gt;'Costes máximos'!$D$22,'Costes máximos'!$D$22,Q545)</f>
        <v>0</v>
      </c>
      <c r="BF545" s="45">
        <f>IF(R545&gt;'Costes máximos'!$D$22,'Costes máximos'!$D$22,R545)</f>
        <v>0</v>
      </c>
      <c r="BG545" s="45">
        <f>IF(S545&gt;'Costes máximos'!$D$22,'Costes máximos'!$D$22,S545)</f>
        <v>0</v>
      </c>
      <c r="BH545" s="45">
        <f>IF(T545&gt;'Costes máximos'!$D$22,'Costes máximos'!$D$22,T545)</f>
        <v>0</v>
      </c>
    </row>
    <row r="546" spans="2:60" hidden="1" outlineLevel="1" x14ac:dyDescent="0.25">
      <c r="B546" s="63"/>
      <c r="C546" s="64"/>
      <c r="D546" s="64"/>
      <c r="E546" s="64"/>
      <c r="F546" s="38">
        <f>IFERROR(INDEX('1. Paquetes y Tareas'!$F$16:$F$84,MATCH(BC546,'1. Paquetes y Tareas'!$E$16:$E$84,0)),0)</f>
        <v>0</v>
      </c>
      <c r="G546" s="50"/>
      <c r="H546" s="39">
        <f>IF($C$48="Investigación industrial",IFERROR(INDEX('3. Gasto Total '!$G$25:$G$43,MATCH(G546,'3. Gasto Total '!$B$25:$B$43,0)),""),IFERROR(INDEX('3. Gasto Total '!$H$25:$H$43,MATCH(G546,'3. Gasto Total '!$B$25:$B$43,0)),))</f>
        <v>0</v>
      </c>
      <c r="I546" s="40"/>
      <c r="J546" s="40"/>
      <c r="K546" s="40"/>
      <c r="L546" s="40"/>
      <c r="M546" s="40"/>
      <c r="N546" s="40"/>
      <c r="O546" s="38">
        <f t="shared" si="106"/>
        <v>0</v>
      </c>
      <c r="P546" s="43"/>
      <c r="Q546" s="43"/>
      <c r="R546" s="43"/>
      <c r="S546" s="44"/>
      <c r="T546" s="44"/>
      <c r="U546" s="38">
        <f t="shared" si="107"/>
        <v>0</v>
      </c>
      <c r="V546" s="38">
        <f t="shared" si="108"/>
        <v>0</v>
      </c>
      <c r="W546" s="52">
        <f t="shared" si="109"/>
        <v>0</v>
      </c>
      <c r="X546" s="44"/>
      <c r="Z546" s="53"/>
      <c r="AA546" s="53"/>
      <c r="AB546" s="52">
        <f t="shared" si="110"/>
        <v>0</v>
      </c>
      <c r="AC546" s="52"/>
      <c r="AD546" s="52"/>
      <c r="AE546" s="52"/>
      <c r="AF546" s="52"/>
      <c r="AG546" s="46"/>
      <c r="AH546" s="54"/>
      <c r="AJ546" s="53"/>
      <c r="AK546" s="52">
        <f t="shared" si="111"/>
        <v>0</v>
      </c>
      <c r="AL546" s="46"/>
      <c r="AM546" s="54"/>
      <c r="AN546" s="53"/>
      <c r="AO546" s="52">
        <f t="shared" si="112"/>
        <v>0</v>
      </c>
      <c r="AP546" s="97">
        <f t="shared" si="113"/>
        <v>0</v>
      </c>
      <c r="AQ546" s="97">
        <f t="shared" si="114"/>
        <v>0</v>
      </c>
      <c r="AR546" s="52">
        <f t="shared" si="115"/>
        <v>0</v>
      </c>
      <c r="AS546" s="46"/>
      <c r="AT546" s="46"/>
      <c r="AU546" s="52">
        <f t="shared" si="116"/>
        <v>0</v>
      </c>
      <c r="BC546" s="56" t="str">
        <f t="shared" si="105"/>
        <v/>
      </c>
      <c r="BD546" s="45">
        <f>IF(P546&gt;'Costes máximos'!$D$22,'Costes máximos'!$D$22,P546)</f>
        <v>0</v>
      </c>
      <c r="BE546" s="45">
        <f>IF(Q546&gt;'Costes máximos'!$D$22,'Costes máximos'!$D$22,Q546)</f>
        <v>0</v>
      </c>
      <c r="BF546" s="45">
        <f>IF(R546&gt;'Costes máximos'!$D$22,'Costes máximos'!$D$22,R546)</f>
        <v>0</v>
      </c>
      <c r="BG546" s="45">
        <f>IF(S546&gt;'Costes máximos'!$D$22,'Costes máximos'!$D$22,S546)</f>
        <v>0</v>
      </c>
      <c r="BH546" s="45">
        <f>IF(T546&gt;'Costes máximos'!$D$22,'Costes máximos'!$D$22,T546)</f>
        <v>0</v>
      </c>
    </row>
    <row r="547" spans="2:60" hidden="1" outlineLevel="1" x14ac:dyDescent="0.25">
      <c r="B547" s="63"/>
      <c r="C547" s="64"/>
      <c r="D547" s="64"/>
      <c r="E547" s="64"/>
      <c r="F547" s="38">
        <f>IFERROR(INDEX('1. Paquetes y Tareas'!$F$16:$F$84,MATCH(BC547,'1. Paquetes y Tareas'!$E$16:$E$84,0)),0)</f>
        <v>0</v>
      </c>
      <c r="G547" s="50"/>
      <c r="H547" s="39">
        <f>IF($C$48="Investigación industrial",IFERROR(INDEX('3. Gasto Total '!$G$25:$G$43,MATCH(G547,'3. Gasto Total '!$B$25:$B$43,0)),""),IFERROR(INDEX('3. Gasto Total '!$H$25:$H$43,MATCH(G547,'3. Gasto Total '!$B$25:$B$43,0)),))</f>
        <v>0</v>
      </c>
      <c r="I547" s="40"/>
      <c r="J547" s="40"/>
      <c r="K547" s="40"/>
      <c r="L547" s="40"/>
      <c r="M547" s="40"/>
      <c r="N547" s="40"/>
      <c r="O547" s="38">
        <f t="shared" si="106"/>
        <v>0</v>
      </c>
      <c r="P547" s="43"/>
      <c r="Q547" s="43"/>
      <c r="R547" s="43"/>
      <c r="S547" s="44"/>
      <c r="T547" s="44"/>
      <c r="U547" s="38">
        <f t="shared" si="107"/>
        <v>0</v>
      </c>
      <c r="V547" s="38">
        <f t="shared" si="108"/>
        <v>0</v>
      </c>
      <c r="W547" s="52">
        <f t="shared" si="109"/>
        <v>0</v>
      </c>
      <c r="X547" s="44"/>
      <c r="Z547" s="53"/>
      <c r="AA547" s="53"/>
      <c r="AB547" s="52">
        <f t="shared" si="110"/>
        <v>0</v>
      </c>
      <c r="AC547" s="52"/>
      <c r="AD547" s="52"/>
      <c r="AE547" s="52"/>
      <c r="AF547" s="52"/>
      <c r="AG547" s="46"/>
      <c r="AH547" s="54"/>
      <c r="AJ547" s="53"/>
      <c r="AK547" s="52">
        <f t="shared" si="111"/>
        <v>0</v>
      </c>
      <c r="AL547" s="46"/>
      <c r="AM547" s="54"/>
      <c r="AN547" s="53"/>
      <c r="AO547" s="52">
        <f t="shared" si="112"/>
        <v>0</v>
      </c>
      <c r="AP547" s="97">
        <f t="shared" si="113"/>
        <v>0</v>
      </c>
      <c r="AQ547" s="97">
        <f t="shared" si="114"/>
        <v>0</v>
      </c>
      <c r="AR547" s="52">
        <f t="shared" si="115"/>
        <v>0</v>
      </c>
      <c r="AS547" s="46"/>
      <c r="AT547" s="46"/>
      <c r="AU547" s="52">
        <f t="shared" si="116"/>
        <v>0</v>
      </c>
      <c r="BC547" s="56" t="str">
        <f t="shared" si="105"/>
        <v/>
      </c>
      <c r="BD547" s="45">
        <f>IF(P547&gt;'Costes máximos'!$D$22,'Costes máximos'!$D$22,P547)</f>
        <v>0</v>
      </c>
      <c r="BE547" s="45">
        <f>IF(Q547&gt;'Costes máximos'!$D$22,'Costes máximos'!$D$22,Q547)</f>
        <v>0</v>
      </c>
      <c r="BF547" s="45">
        <f>IF(R547&gt;'Costes máximos'!$D$22,'Costes máximos'!$D$22,R547)</f>
        <v>0</v>
      </c>
      <c r="BG547" s="45">
        <f>IF(S547&gt;'Costes máximos'!$D$22,'Costes máximos'!$D$22,S547)</f>
        <v>0</v>
      </c>
      <c r="BH547" s="45">
        <f>IF(T547&gt;'Costes máximos'!$D$22,'Costes máximos'!$D$22,T547)</f>
        <v>0</v>
      </c>
    </row>
    <row r="548" spans="2:60" hidden="1" outlineLevel="1" x14ac:dyDescent="0.25">
      <c r="B548" s="63"/>
      <c r="C548" s="64"/>
      <c r="D548" s="64"/>
      <c r="E548" s="64"/>
      <c r="F548" s="38">
        <f>IFERROR(INDEX('1. Paquetes y Tareas'!$F$16:$F$84,MATCH(BC548,'1. Paquetes y Tareas'!$E$16:$E$84,0)),0)</f>
        <v>0</v>
      </c>
      <c r="G548" s="50"/>
      <c r="H548" s="39">
        <f>IF($C$48="Investigación industrial",IFERROR(INDEX('3. Gasto Total '!$G$25:$G$43,MATCH(G548,'3. Gasto Total '!$B$25:$B$43,0)),""),IFERROR(INDEX('3. Gasto Total '!$H$25:$H$43,MATCH(G548,'3. Gasto Total '!$B$25:$B$43,0)),))</f>
        <v>0</v>
      </c>
      <c r="I548" s="40"/>
      <c r="J548" s="40"/>
      <c r="K548" s="40"/>
      <c r="L548" s="40"/>
      <c r="M548" s="40"/>
      <c r="N548" s="40"/>
      <c r="O548" s="38">
        <f t="shared" si="106"/>
        <v>0</v>
      </c>
      <c r="P548" s="43"/>
      <c r="Q548" s="43"/>
      <c r="R548" s="43"/>
      <c r="S548" s="44"/>
      <c r="T548" s="44"/>
      <c r="U548" s="38">
        <f t="shared" si="107"/>
        <v>0</v>
      </c>
      <c r="V548" s="38">
        <f t="shared" si="108"/>
        <v>0</v>
      </c>
      <c r="W548" s="52">
        <f t="shared" si="109"/>
        <v>0</v>
      </c>
      <c r="X548" s="44"/>
      <c r="Z548" s="53"/>
      <c r="AA548" s="53"/>
      <c r="AB548" s="52">
        <f t="shared" si="110"/>
        <v>0</v>
      </c>
      <c r="AC548" s="52"/>
      <c r="AD548" s="52"/>
      <c r="AE548" s="52"/>
      <c r="AF548" s="52"/>
      <c r="AG548" s="46"/>
      <c r="AH548" s="54"/>
      <c r="AJ548" s="53"/>
      <c r="AK548" s="52">
        <f t="shared" si="111"/>
        <v>0</v>
      </c>
      <c r="AL548" s="46"/>
      <c r="AM548" s="54"/>
      <c r="AN548" s="53"/>
      <c r="AO548" s="52">
        <f t="shared" si="112"/>
        <v>0</v>
      </c>
      <c r="AP548" s="97">
        <f t="shared" si="113"/>
        <v>0</v>
      </c>
      <c r="AQ548" s="97">
        <f t="shared" si="114"/>
        <v>0</v>
      </c>
      <c r="AR548" s="52">
        <f t="shared" si="115"/>
        <v>0</v>
      </c>
      <c r="AS548" s="46"/>
      <c r="AT548" s="46"/>
      <c r="AU548" s="52">
        <f t="shared" si="116"/>
        <v>0</v>
      </c>
      <c r="BC548" s="56" t="str">
        <f t="shared" si="105"/>
        <v/>
      </c>
      <c r="BD548" s="45">
        <f>IF(P548&gt;'Costes máximos'!$D$22,'Costes máximos'!$D$22,P548)</f>
        <v>0</v>
      </c>
      <c r="BE548" s="45">
        <f>IF(Q548&gt;'Costes máximos'!$D$22,'Costes máximos'!$D$22,Q548)</f>
        <v>0</v>
      </c>
      <c r="BF548" s="45">
        <f>IF(R548&gt;'Costes máximos'!$D$22,'Costes máximos'!$D$22,R548)</f>
        <v>0</v>
      </c>
      <c r="BG548" s="45">
        <f>IF(S548&gt;'Costes máximos'!$D$22,'Costes máximos'!$D$22,S548)</f>
        <v>0</v>
      </c>
      <c r="BH548" s="45">
        <f>IF(T548&gt;'Costes máximos'!$D$22,'Costes máximos'!$D$22,T548)</f>
        <v>0</v>
      </c>
    </row>
    <row r="549" spans="2:60" hidden="1" outlineLevel="1" x14ac:dyDescent="0.25">
      <c r="B549" s="63"/>
      <c r="C549" s="64"/>
      <c r="D549" s="64"/>
      <c r="E549" s="64"/>
      <c r="F549" s="38">
        <f>IFERROR(INDEX('1. Paquetes y Tareas'!$F$16:$F$84,MATCH(BC549,'1. Paquetes y Tareas'!$E$16:$E$84,0)),0)</f>
        <v>0</v>
      </c>
      <c r="G549" s="50"/>
      <c r="H549" s="39">
        <f>IF($C$48="Investigación industrial",IFERROR(INDEX('3. Gasto Total '!$G$25:$G$43,MATCH(G549,'3. Gasto Total '!$B$25:$B$43,0)),""),IFERROR(INDEX('3. Gasto Total '!$H$25:$H$43,MATCH(G549,'3. Gasto Total '!$B$25:$B$43,0)),))</f>
        <v>0</v>
      </c>
      <c r="I549" s="40"/>
      <c r="J549" s="40"/>
      <c r="K549" s="40"/>
      <c r="L549" s="40"/>
      <c r="M549" s="40"/>
      <c r="N549" s="40"/>
      <c r="O549" s="38">
        <f t="shared" si="106"/>
        <v>0</v>
      </c>
      <c r="P549" s="43"/>
      <c r="Q549" s="43"/>
      <c r="R549" s="43"/>
      <c r="S549" s="44"/>
      <c r="T549" s="44"/>
      <c r="U549" s="38">
        <f t="shared" si="107"/>
        <v>0</v>
      </c>
      <c r="V549" s="38">
        <f t="shared" si="108"/>
        <v>0</v>
      </c>
      <c r="W549" s="52">
        <f t="shared" si="109"/>
        <v>0</v>
      </c>
      <c r="X549" s="44"/>
      <c r="Z549" s="53"/>
      <c r="AA549" s="53"/>
      <c r="AB549" s="52">
        <f t="shared" si="110"/>
        <v>0</v>
      </c>
      <c r="AC549" s="52"/>
      <c r="AD549" s="52"/>
      <c r="AE549" s="52"/>
      <c r="AF549" s="52"/>
      <c r="AG549" s="46"/>
      <c r="AH549" s="54"/>
      <c r="AJ549" s="53"/>
      <c r="AK549" s="52">
        <f t="shared" si="111"/>
        <v>0</v>
      </c>
      <c r="AL549" s="46"/>
      <c r="AM549" s="54"/>
      <c r="AN549" s="53"/>
      <c r="AO549" s="52">
        <f t="shared" si="112"/>
        <v>0</v>
      </c>
      <c r="AP549" s="97">
        <f t="shared" si="113"/>
        <v>0</v>
      </c>
      <c r="AQ549" s="97">
        <f t="shared" si="114"/>
        <v>0</v>
      </c>
      <c r="AR549" s="52">
        <f t="shared" si="115"/>
        <v>0</v>
      </c>
      <c r="AS549" s="46"/>
      <c r="AT549" s="46"/>
      <c r="AU549" s="52">
        <f t="shared" si="116"/>
        <v>0</v>
      </c>
      <c r="BC549" s="56" t="str">
        <f t="shared" si="105"/>
        <v/>
      </c>
      <c r="BD549" s="45">
        <f>IF(P549&gt;'Costes máximos'!$D$22,'Costes máximos'!$D$22,P549)</f>
        <v>0</v>
      </c>
      <c r="BE549" s="45">
        <f>IF(Q549&gt;'Costes máximos'!$D$22,'Costes máximos'!$D$22,Q549)</f>
        <v>0</v>
      </c>
      <c r="BF549" s="45">
        <f>IF(R549&gt;'Costes máximos'!$D$22,'Costes máximos'!$D$22,R549)</f>
        <v>0</v>
      </c>
      <c r="BG549" s="45">
        <f>IF(S549&gt;'Costes máximos'!$D$22,'Costes máximos'!$D$22,S549)</f>
        <v>0</v>
      </c>
      <c r="BH549" s="45">
        <f>IF(T549&gt;'Costes máximos'!$D$22,'Costes máximos'!$D$22,T549)</f>
        <v>0</v>
      </c>
    </row>
    <row r="550" spans="2:60" hidden="1" outlineLevel="1" x14ac:dyDescent="0.25">
      <c r="B550" s="63"/>
      <c r="C550" s="64"/>
      <c r="D550" s="64"/>
      <c r="E550" s="64"/>
      <c r="F550" s="38">
        <f>IFERROR(INDEX('1. Paquetes y Tareas'!$F$16:$F$84,MATCH(BC550,'1. Paquetes y Tareas'!$E$16:$E$84,0)),0)</f>
        <v>0</v>
      </c>
      <c r="G550" s="50"/>
      <c r="H550" s="39">
        <f>IF($C$48="Investigación industrial",IFERROR(INDEX('3. Gasto Total '!$G$25:$G$43,MATCH(G550,'3. Gasto Total '!$B$25:$B$43,0)),""),IFERROR(INDEX('3. Gasto Total '!$H$25:$H$43,MATCH(G550,'3. Gasto Total '!$B$25:$B$43,0)),))</f>
        <v>0</v>
      </c>
      <c r="I550" s="40"/>
      <c r="J550" s="40"/>
      <c r="K550" s="40"/>
      <c r="L550" s="40"/>
      <c r="M550" s="40"/>
      <c r="N550" s="40"/>
      <c r="O550" s="38">
        <f t="shared" si="106"/>
        <v>0</v>
      </c>
      <c r="P550" s="43"/>
      <c r="Q550" s="43"/>
      <c r="R550" s="43"/>
      <c r="S550" s="44"/>
      <c r="T550" s="44"/>
      <c r="U550" s="38">
        <f t="shared" si="107"/>
        <v>0</v>
      </c>
      <c r="V550" s="38">
        <f t="shared" si="108"/>
        <v>0</v>
      </c>
      <c r="W550" s="52">
        <f t="shared" si="109"/>
        <v>0</v>
      </c>
      <c r="X550" s="44"/>
      <c r="Z550" s="53"/>
      <c r="AA550" s="53"/>
      <c r="AB550" s="52">
        <f t="shared" si="110"/>
        <v>0</v>
      </c>
      <c r="AC550" s="52"/>
      <c r="AD550" s="52"/>
      <c r="AE550" s="52"/>
      <c r="AF550" s="52"/>
      <c r="AG550" s="46"/>
      <c r="AH550" s="54"/>
      <c r="AJ550" s="53"/>
      <c r="AK550" s="52">
        <f t="shared" si="111"/>
        <v>0</v>
      </c>
      <c r="AL550" s="46"/>
      <c r="AM550" s="54"/>
      <c r="AN550" s="53"/>
      <c r="AO550" s="52">
        <f t="shared" si="112"/>
        <v>0</v>
      </c>
      <c r="AP550" s="97">
        <f t="shared" si="113"/>
        <v>0</v>
      </c>
      <c r="AQ550" s="97">
        <f t="shared" si="114"/>
        <v>0</v>
      </c>
      <c r="AR550" s="52">
        <f t="shared" si="115"/>
        <v>0</v>
      </c>
      <c r="AS550" s="46"/>
      <c r="AT550" s="46"/>
      <c r="AU550" s="52">
        <f t="shared" si="116"/>
        <v>0</v>
      </c>
      <c r="BC550" s="56" t="str">
        <f t="shared" si="105"/>
        <v/>
      </c>
      <c r="BD550" s="45">
        <f>IF(P550&gt;'Costes máximos'!$D$22,'Costes máximos'!$D$22,P550)</f>
        <v>0</v>
      </c>
      <c r="BE550" s="45">
        <f>IF(Q550&gt;'Costes máximos'!$D$22,'Costes máximos'!$D$22,Q550)</f>
        <v>0</v>
      </c>
      <c r="BF550" s="45">
        <f>IF(R550&gt;'Costes máximos'!$D$22,'Costes máximos'!$D$22,R550)</f>
        <v>0</v>
      </c>
      <c r="BG550" s="45">
        <f>IF(S550&gt;'Costes máximos'!$D$22,'Costes máximos'!$D$22,S550)</f>
        <v>0</v>
      </c>
      <c r="BH550" s="45">
        <f>IF(T550&gt;'Costes máximos'!$D$22,'Costes máximos'!$D$22,T550)</f>
        <v>0</v>
      </c>
    </row>
    <row r="551" spans="2:60" hidden="1" outlineLevel="1" x14ac:dyDescent="0.25">
      <c r="B551" s="63"/>
      <c r="C551" s="64"/>
      <c r="D551" s="64"/>
      <c r="E551" s="64"/>
      <c r="F551" s="38">
        <f>IFERROR(INDEX('1. Paquetes y Tareas'!$F$16:$F$84,MATCH(BC551,'1. Paquetes y Tareas'!$E$16:$E$84,0)),0)</f>
        <v>0</v>
      </c>
      <c r="G551" s="50"/>
      <c r="H551" s="39">
        <f>IF($C$48="Investigación industrial",IFERROR(INDEX('3. Gasto Total '!$G$25:$G$43,MATCH(G551,'3. Gasto Total '!$B$25:$B$43,0)),""),IFERROR(INDEX('3. Gasto Total '!$H$25:$H$43,MATCH(G551,'3. Gasto Total '!$B$25:$B$43,0)),))</f>
        <v>0</v>
      </c>
      <c r="I551" s="40"/>
      <c r="J551" s="40"/>
      <c r="K551" s="40"/>
      <c r="L551" s="40"/>
      <c r="M551" s="40"/>
      <c r="N551" s="40"/>
      <c r="O551" s="38">
        <f t="shared" si="106"/>
        <v>0</v>
      </c>
      <c r="P551" s="43"/>
      <c r="Q551" s="43"/>
      <c r="R551" s="43"/>
      <c r="S551" s="44"/>
      <c r="T551" s="44"/>
      <c r="U551" s="38">
        <f t="shared" si="107"/>
        <v>0</v>
      </c>
      <c r="V551" s="38">
        <f t="shared" si="108"/>
        <v>0</v>
      </c>
      <c r="W551" s="52">
        <f t="shared" si="109"/>
        <v>0</v>
      </c>
      <c r="X551" s="44"/>
      <c r="Z551" s="53"/>
      <c r="AA551" s="53"/>
      <c r="AB551" s="52">
        <f t="shared" si="110"/>
        <v>0</v>
      </c>
      <c r="AC551" s="52"/>
      <c r="AD551" s="52"/>
      <c r="AE551" s="52"/>
      <c r="AF551" s="52"/>
      <c r="AG551" s="46"/>
      <c r="AH551" s="54"/>
      <c r="AJ551" s="53"/>
      <c r="AK551" s="52">
        <f t="shared" si="111"/>
        <v>0</v>
      </c>
      <c r="AL551" s="46"/>
      <c r="AM551" s="54"/>
      <c r="AN551" s="53"/>
      <c r="AO551" s="52">
        <f t="shared" si="112"/>
        <v>0</v>
      </c>
      <c r="AP551" s="97">
        <f t="shared" si="113"/>
        <v>0</v>
      </c>
      <c r="AQ551" s="97">
        <f t="shared" si="114"/>
        <v>0</v>
      </c>
      <c r="AR551" s="52">
        <f t="shared" si="115"/>
        <v>0</v>
      </c>
      <c r="AS551" s="46"/>
      <c r="AT551" s="46"/>
      <c r="AU551" s="52">
        <f t="shared" si="116"/>
        <v>0</v>
      </c>
      <c r="BC551" s="56" t="str">
        <f t="shared" si="105"/>
        <v/>
      </c>
      <c r="BD551" s="45">
        <f>IF(P551&gt;'Costes máximos'!$D$22,'Costes máximos'!$D$22,P551)</f>
        <v>0</v>
      </c>
      <c r="BE551" s="45">
        <f>IF(Q551&gt;'Costes máximos'!$D$22,'Costes máximos'!$D$22,Q551)</f>
        <v>0</v>
      </c>
      <c r="BF551" s="45">
        <f>IF(R551&gt;'Costes máximos'!$D$22,'Costes máximos'!$D$22,R551)</f>
        <v>0</v>
      </c>
      <c r="BG551" s="45">
        <f>IF(S551&gt;'Costes máximos'!$D$22,'Costes máximos'!$D$22,S551)</f>
        <v>0</v>
      </c>
      <c r="BH551" s="45">
        <f>IF(T551&gt;'Costes máximos'!$D$22,'Costes máximos'!$D$22,T551)</f>
        <v>0</v>
      </c>
    </row>
    <row r="552" spans="2:60" hidden="1" outlineLevel="1" x14ac:dyDescent="0.25">
      <c r="B552" s="63"/>
      <c r="C552" s="64"/>
      <c r="D552" s="64"/>
      <c r="E552" s="64"/>
      <c r="F552" s="38">
        <f>IFERROR(INDEX('1. Paquetes y Tareas'!$F$16:$F$84,MATCH(BC552,'1. Paquetes y Tareas'!$E$16:$E$84,0)),0)</f>
        <v>0</v>
      </c>
      <c r="G552" s="50"/>
      <c r="H552" s="39">
        <f>IF($C$48="Investigación industrial",IFERROR(INDEX('3. Gasto Total '!$G$25:$G$43,MATCH(G552,'3. Gasto Total '!$B$25:$B$43,0)),""),IFERROR(INDEX('3. Gasto Total '!$H$25:$H$43,MATCH(G552,'3. Gasto Total '!$B$25:$B$43,0)),))</f>
        <v>0</v>
      </c>
      <c r="I552" s="40"/>
      <c r="J552" s="40"/>
      <c r="K552" s="40"/>
      <c r="L552" s="40"/>
      <c r="M552" s="40"/>
      <c r="N552" s="40"/>
      <c r="O552" s="38">
        <f t="shared" si="106"/>
        <v>0</v>
      </c>
      <c r="P552" s="43"/>
      <c r="Q552" s="43"/>
      <c r="R552" s="43"/>
      <c r="S552" s="44"/>
      <c r="T552" s="44"/>
      <c r="U552" s="38">
        <f t="shared" si="107"/>
        <v>0</v>
      </c>
      <c r="V552" s="38">
        <f t="shared" si="108"/>
        <v>0</v>
      </c>
      <c r="W552" s="52">
        <f t="shared" si="109"/>
        <v>0</v>
      </c>
      <c r="X552" s="44"/>
      <c r="Z552" s="53"/>
      <c r="AA552" s="53"/>
      <c r="AB552" s="52">
        <f t="shared" si="110"/>
        <v>0</v>
      </c>
      <c r="AC552" s="52"/>
      <c r="AD552" s="52"/>
      <c r="AE552" s="52"/>
      <c r="AF552" s="52"/>
      <c r="AG552" s="46"/>
      <c r="AH552" s="54"/>
      <c r="AJ552" s="53"/>
      <c r="AK552" s="52">
        <f t="shared" si="111"/>
        <v>0</v>
      </c>
      <c r="AL552" s="46"/>
      <c r="AM552" s="54"/>
      <c r="AN552" s="53"/>
      <c r="AO552" s="52">
        <f t="shared" si="112"/>
        <v>0</v>
      </c>
      <c r="AP552" s="97">
        <f t="shared" si="113"/>
        <v>0</v>
      </c>
      <c r="AQ552" s="97">
        <f t="shared" si="114"/>
        <v>0</v>
      </c>
      <c r="AR552" s="52">
        <f t="shared" si="115"/>
        <v>0</v>
      </c>
      <c r="AS552" s="46"/>
      <c r="AT552" s="46"/>
      <c r="AU552" s="52">
        <f t="shared" si="116"/>
        <v>0</v>
      </c>
      <c r="BC552" s="56" t="str">
        <f t="shared" si="105"/>
        <v/>
      </c>
      <c r="BD552" s="45">
        <f>IF(P552&gt;'Costes máximos'!$D$22,'Costes máximos'!$D$22,P552)</f>
        <v>0</v>
      </c>
      <c r="BE552" s="45">
        <f>IF(Q552&gt;'Costes máximos'!$D$22,'Costes máximos'!$D$22,Q552)</f>
        <v>0</v>
      </c>
      <c r="BF552" s="45">
        <f>IF(R552&gt;'Costes máximos'!$D$22,'Costes máximos'!$D$22,R552)</f>
        <v>0</v>
      </c>
      <c r="BG552" s="45">
        <f>IF(S552&gt;'Costes máximos'!$D$22,'Costes máximos'!$D$22,S552)</f>
        <v>0</v>
      </c>
      <c r="BH552" s="45">
        <f>IF(T552&gt;'Costes máximos'!$D$22,'Costes máximos'!$D$22,T552)</f>
        <v>0</v>
      </c>
    </row>
    <row r="553" spans="2:60" hidden="1" outlineLevel="1" x14ac:dyDescent="0.25">
      <c r="B553" s="63"/>
      <c r="C553" s="64"/>
      <c r="D553" s="64"/>
      <c r="E553" s="64"/>
      <c r="F553" s="38">
        <f>IFERROR(INDEX('1. Paquetes y Tareas'!$F$16:$F$84,MATCH(BC553,'1. Paquetes y Tareas'!$E$16:$E$84,0)),0)</f>
        <v>0</v>
      </c>
      <c r="G553" s="50"/>
      <c r="H553" s="39">
        <f>IF($C$48="Investigación industrial",IFERROR(INDEX('3. Gasto Total '!$G$25:$G$43,MATCH(G553,'3. Gasto Total '!$B$25:$B$43,0)),""),IFERROR(INDEX('3. Gasto Total '!$H$25:$H$43,MATCH(G553,'3. Gasto Total '!$B$25:$B$43,0)),))</f>
        <v>0</v>
      </c>
      <c r="I553" s="40"/>
      <c r="J553" s="40"/>
      <c r="K553" s="40"/>
      <c r="L553" s="40"/>
      <c r="M553" s="40"/>
      <c r="N553" s="40"/>
      <c r="O553" s="38">
        <f t="shared" si="106"/>
        <v>0</v>
      </c>
      <c r="P553" s="43"/>
      <c r="Q553" s="43"/>
      <c r="R553" s="43"/>
      <c r="S553" s="44"/>
      <c r="T553" s="44"/>
      <c r="U553" s="38">
        <f t="shared" si="107"/>
        <v>0</v>
      </c>
      <c r="V553" s="38">
        <f t="shared" si="108"/>
        <v>0</v>
      </c>
      <c r="W553" s="52">
        <f t="shared" si="109"/>
        <v>0</v>
      </c>
      <c r="X553" s="44"/>
      <c r="Z553" s="53"/>
      <c r="AA553" s="53"/>
      <c r="AB553" s="52">
        <f t="shared" si="110"/>
        <v>0</v>
      </c>
      <c r="AC553" s="52"/>
      <c r="AD553" s="52"/>
      <c r="AE553" s="52"/>
      <c r="AF553" s="52"/>
      <c r="AG553" s="46"/>
      <c r="AH553" s="54"/>
      <c r="AJ553" s="53"/>
      <c r="AK553" s="52">
        <f t="shared" si="111"/>
        <v>0</v>
      </c>
      <c r="AL553" s="46"/>
      <c r="AM553" s="54"/>
      <c r="AN553" s="53"/>
      <c r="AO553" s="52">
        <f t="shared" si="112"/>
        <v>0</v>
      </c>
      <c r="AP553" s="97">
        <f t="shared" si="113"/>
        <v>0</v>
      </c>
      <c r="AQ553" s="97">
        <f t="shared" si="114"/>
        <v>0</v>
      </c>
      <c r="AR553" s="52">
        <f t="shared" si="115"/>
        <v>0</v>
      </c>
      <c r="AS553" s="46"/>
      <c r="AT553" s="46"/>
      <c r="AU553" s="52">
        <f t="shared" si="116"/>
        <v>0</v>
      </c>
      <c r="BC553" s="56" t="str">
        <f t="shared" si="105"/>
        <v/>
      </c>
      <c r="BD553" s="45">
        <f>IF(P553&gt;'Costes máximos'!$D$22,'Costes máximos'!$D$22,P553)</f>
        <v>0</v>
      </c>
      <c r="BE553" s="45">
        <f>IF(Q553&gt;'Costes máximos'!$D$22,'Costes máximos'!$D$22,Q553)</f>
        <v>0</v>
      </c>
      <c r="BF553" s="45">
        <f>IF(R553&gt;'Costes máximos'!$D$22,'Costes máximos'!$D$22,R553)</f>
        <v>0</v>
      </c>
      <c r="BG553" s="45">
        <f>IF(S553&gt;'Costes máximos'!$D$22,'Costes máximos'!$D$22,S553)</f>
        <v>0</v>
      </c>
      <c r="BH553" s="45">
        <f>IF(T553&gt;'Costes máximos'!$D$22,'Costes máximos'!$D$22,T553)</f>
        <v>0</v>
      </c>
    </row>
    <row r="554" spans="2:60" hidden="1" outlineLevel="1" x14ac:dyDescent="0.25">
      <c r="B554" s="63"/>
      <c r="C554" s="64"/>
      <c r="D554" s="64"/>
      <c r="E554" s="64"/>
      <c r="F554" s="38">
        <f>IFERROR(INDEX('1. Paquetes y Tareas'!$F$16:$F$84,MATCH(BC554,'1. Paquetes y Tareas'!$E$16:$E$84,0)),0)</f>
        <v>0</v>
      </c>
      <c r="G554" s="50"/>
      <c r="H554" s="39">
        <f>IF($C$48="Investigación industrial",IFERROR(INDEX('3. Gasto Total '!$G$25:$G$43,MATCH(G554,'3. Gasto Total '!$B$25:$B$43,0)),""),IFERROR(INDEX('3. Gasto Total '!$H$25:$H$43,MATCH(G554,'3. Gasto Total '!$B$25:$B$43,0)),))</f>
        <v>0</v>
      </c>
      <c r="I554" s="40"/>
      <c r="J554" s="40"/>
      <c r="K554" s="40"/>
      <c r="L554" s="40"/>
      <c r="M554" s="40"/>
      <c r="N554" s="40"/>
      <c r="O554" s="38">
        <f t="shared" si="106"/>
        <v>0</v>
      </c>
      <c r="P554" s="43"/>
      <c r="Q554" s="43"/>
      <c r="R554" s="43"/>
      <c r="S554" s="44"/>
      <c r="T554" s="44"/>
      <c r="U554" s="38">
        <f t="shared" si="107"/>
        <v>0</v>
      </c>
      <c r="V554" s="38">
        <f t="shared" si="108"/>
        <v>0</v>
      </c>
      <c r="W554" s="52">
        <f t="shared" si="109"/>
        <v>0</v>
      </c>
      <c r="X554" s="44"/>
      <c r="Z554" s="53"/>
      <c r="AA554" s="53"/>
      <c r="AB554" s="52">
        <f t="shared" si="110"/>
        <v>0</v>
      </c>
      <c r="AC554" s="52"/>
      <c r="AD554" s="52"/>
      <c r="AE554" s="52"/>
      <c r="AF554" s="52"/>
      <c r="AG554" s="46"/>
      <c r="AH554" s="54"/>
      <c r="AJ554" s="53"/>
      <c r="AK554" s="52">
        <f t="shared" si="111"/>
        <v>0</v>
      </c>
      <c r="AL554" s="46"/>
      <c r="AM554" s="54"/>
      <c r="AN554" s="53"/>
      <c r="AO554" s="52">
        <f t="shared" si="112"/>
        <v>0</v>
      </c>
      <c r="AP554" s="97">
        <f t="shared" si="113"/>
        <v>0</v>
      </c>
      <c r="AQ554" s="97">
        <f t="shared" si="114"/>
        <v>0</v>
      </c>
      <c r="AR554" s="52">
        <f t="shared" si="115"/>
        <v>0</v>
      </c>
      <c r="AS554" s="46"/>
      <c r="AT554" s="46"/>
      <c r="AU554" s="52">
        <f t="shared" si="116"/>
        <v>0</v>
      </c>
      <c r="BC554" s="56" t="str">
        <f t="shared" si="105"/>
        <v/>
      </c>
      <c r="BD554" s="45">
        <f>IF(P554&gt;'Costes máximos'!$D$22,'Costes máximos'!$D$22,P554)</f>
        <v>0</v>
      </c>
      <c r="BE554" s="45">
        <f>IF(Q554&gt;'Costes máximos'!$D$22,'Costes máximos'!$D$22,Q554)</f>
        <v>0</v>
      </c>
      <c r="BF554" s="45">
        <f>IF(R554&gt;'Costes máximos'!$D$22,'Costes máximos'!$D$22,R554)</f>
        <v>0</v>
      </c>
      <c r="BG554" s="45">
        <f>IF(S554&gt;'Costes máximos'!$D$22,'Costes máximos'!$D$22,S554)</f>
        <v>0</v>
      </c>
      <c r="BH554" s="45">
        <f>IF(T554&gt;'Costes máximos'!$D$22,'Costes máximos'!$D$22,T554)</f>
        <v>0</v>
      </c>
    </row>
    <row r="555" spans="2:60" hidden="1" outlineLevel="1" x14ac:dyDescent="0.25">
      <c r="B555" s="63"/>
      <c r="C555" s="64"/>
      <c r="D555" s="64"/>
      <c r="E555" s="64"/>
      <c r="F555" s="38">
        <f>IFERROR(INDEX('1. Paquetes y Tareas'!$F$16:$F$84,MATCH(BC555,'1. Paquetes y Tareas'!$E$16:$E$84,0)),0)</f>
        <v>0</v>
      </c>
      <c r="G555" s="50"/>
      <c r="H555" s="39">
        <f>IF($C$48="Investigación industrial",IFERROR(INDEX('3. Gasto Total '!$G$25:$G$43,MATCH(G555,'3. Gasto Total '!$B$25:$B$43,0)),""),IFERROR(INDEX('3. Gasto Total '!$H$25:$H$43,MATCH(G555,'3. Gasto Total '!$B$25:$B$43,0)),))</f>
        <v>0</v>
      </c>
      <c r="I555" s="40"/>
      <c r="J555" s="40"/>
      <c r="K555" s="40"/>
      <c r="L555" s="40"/>
      <c r="M555" s="40"/>
      <c r="N555" s="40"/>
      <c r="O555" s="38">
        <f t="shared" si="106"/>
        <v>0</v>
      </c>
      <c r="P555" s="43"/>
      <c r="Q555" s="43"/>
      <c r="R555" s="43"/>
      <c r="S555" s="44"/>
      <c r="T555" s="44"/>
      <c r="U555" s="38">
        <f t="shared" si="107"/>
        <v>0</v>
      </c>
      <c r="V555" s="38">
        <f t="shared" si="108"/>
        <v>0</v>
      </c>
      <c r="W555" s="52">
        <f t="shared" si="109"/>
        <v>0</v>
      </c>
      <c r="X555" s="44"/>
      <c r="Z555" s="53"/>
      <c r="AA555" s="53"/>
      <c r="AB555" s="52">
        <f t="shared" si="110"/>
        <v>0</v>
      </c>
      <c r="AC555" s="52"/>
      <c r="AD555" s="52"/>
      <c r="AE555" s="52"/>
      <c r="AF555" s="52"/>
      <c r="AG555" s="46"/>
      <c r="AH555" s="54"/>
      <c r="AJ555" s="53"/>
      <c r="AK555" s="52">
        <f t="shared" si="111"/>
        <v>0</v>
      </c>
      <c r="AL555" s="46"/>
      <c r="AM555" s="54"/>
      <c r="AN555" s="53"/>
      <c r="AO555" s="52">
        <f t="shared" si="112"/>
        <v>0</v>
      </c>
      <c r="AP555" s="97">
        <f t="shared" si="113"/>
        <v>0</v>
      </c>
      <c r="AQ555" s="97">
        <f t="shared" si="114"/>
        <v>0</v>
      </c>
      <c r="AR555" s="52">
        <f t="shared" si="115"/>
        <v>0</v>
      </c>
      <c r="AS555" s="46"/>
      <c r="AT555" s="46"/>
      <c r="AU555" s="52">
        <f t="shared" si="116"/>
        <v>0</v>
      </c>
      <c r="BC555" s="56" t="str">
        <f t="shared" si="105"/>
        <v/>
      </c>
      <c r="BD555" s="45">
        <f>IF(P555&gt;'Costes máximos'!$D$22,'Costes máximos'!$D$22,P555)</f>
        <v>0</v>
      </c>
      <c r="BE555" s="45">
        <f>IF(Q555&gt;'Costes máximos'!$D$22,'Costes máximos'!$D$22,Q555)</f>
        <v>0</v>
      </c>
      <c r="BF555" s="45">
        <f>IF(R555&gt;'Costes máximos'!$D$22,'Costes máximos'!$D$22,R555)</f>
        <v>0</v>
      </c>
      <c r="BG555" s="45">
        <f>IF(S555&gt;'Costes máximos'!$D$22,'Costes máximos'!$D$22,S555)</f>
        <v>0</v>
      </c>
      <c r="BH555" s="45">
        <f>IF(T555&gt;'Costes máximos'!$D$22,'Costes máximos'!$D$22,T555)</f>
        <v>0</v>
      </c>
    </row>
    <row r="556" spans="2:60" hidden="1" outlineLevel="1" x14ac:dyDescent="0.25">
      <c r="B556" s="63"/>
      <c r="C556" s="64"/>
      <c r="D556" s="64"/>
      <c r="E556" s="64"/>
      <c r="F556" s="38">
        <f>IFERROR(INDEX('1. Paquetes y Tareas'!$F$16:$F$84,MATCH(BC556,'1. Paquetes y Tareas'!$E$16:$E$84,0)),0)</f>
        <v>0</v>
      </c>
      <c r="G556" s="50"/>
      <c r="H556" s="39">
        <f>IF($C$48="Investigación industrial",IFERROR(INDEX('3. Gasto Total '!$G$25:$G$43,MATCH(G556,'3. Gasto Total '!$B$25:$B$43,0)),""),IFERROR(INDEX('3. Gasto Total '!$H$25:$H$43,MATCH(G556,'3. Gasto Total '!$B$25:$B$43,0)),))</f>
        <v>0</v>
      </c>
      <c r="I556" s="40"/>
      <c r="J556" s="40"/>
      <c r="K556" s="40"/>
      <c r="L556" s="40"/>
      <c r="M556" s="40"/>
      <c r="N556" s="40"/>
      <c r="O556" s="38">
        <f t="shared" si="106"/>
        <v>0</v>
      </c>
      <c r="P556" s="43"/>
      <c r="Q556" s="43"/>
      <c r="R556" s="43"/>
      <c r="S556" s="44"/>
      <c r="T556" s="44"/>
      <c r="U556" s="38">
        <f t="shared" si="107"/>
        <v>0</v>
      </c>
      <c r="V556" s="38">
        <f t="shared" si="108"/>
        <v>0</v>
      </c>
      <c r="W556" s="52">
        <f t="shared" si="109"/>
        <v>0</v>
      </c>
      <c r="X556" s="44"/>
      <c r="Z556" s="53"/>
      <c r="AA556" s="53"/>
      <c r="AB556" s="52">
        <f t="shared" si="110"/>
        <v>0</v>
      </c>
      <c r="AC556" s="52"/>
      <c r="AD556" s="52"/>
      <c r="AE556" s="52"/>
      <c r="AF556" s="52"/>
      <c r="AG556" s="46"/>
      <c r="AH556" s="54"/>
      <c r="AJ556" s="53"/>
      <c r="AK556" s="52">
        <f t="shared" si="111"/>
        <v>0</v>
      </c>
      <c r="AL556" s="46"/>
      <c r="AM556" s="54"/>
      <c r="AN556" s="53"/>
      <c r="AO556" s="52">
        <f t="shared" si="112"/>
        <v>0</v>
      </c>
      <c r="AP556" s="97">
        <f t="shared" si="113"/>
        <v>0</v>
      </c>
      <c r="AQ556" s="97">
        <f t="shared" si="114"/>
        <v>0</v>
      </c>
      <c r="AR556" s="52">
        <f t="shared" si="115"/>
        <v>0</v>
      </c>
      <c r="AS556" s="46"/>
      <c r="AT556" s="46"/>
      <c r="AU556" s="52">
        <f t="shared" si="116"/>
        <v>0</v>
      </c>
      <c r="BC556" s="56" t="str">
        <f t="shared" ref="BC556:BC561" si="117">CONCATENATE(B556,C556,D556)</f>
        <v/>
      </c>
      <c r="BD556" s="45">
        <f>IF(P556&gt;'Costes máximos'!$D$22,'Costes máximos'!$D$22,P556)</f>
        <v>0</v>
      </c>
      <c r="BE556" s="45">
        <f>IF(Q556&gt;'Costes máximos'!$D$22,'Costes máximos'!$D$22,Q556)</f>
        <v>0</v>
      </c>
      <c r="BF556" s="45">
        <f>IF(R556&gt;'Costes máximos'!$D$22,'Costes máximos'!$D$22,R556)</f>
        <v>0</v>
      </c>
      <c r="BG556" s="45">
        <f>IF(S556&gt;'Costes máximos'!$D$22,'Costes máximos'!$D$22,S556)</f>
        <v>0</v>
      </c>
      <c r="BH556" s="45">
        <f>IF(T556&gt;'Costes máximos'!$D$22,'Costes máximos'!$D$22,T556)</f>
        <v>0</v>
      </c>
    </row>
    <row r="557" spans="2:60" hidden="1" outlineLevel="1" x14ac:dyDescent="0.25">
      <c r="B557" s="63"/>
      <c r="C557" s="64"/>
      <c r="D557" s="64"/>
      <c r="E557" s="64"/>
      <c r="F557" s="38">
        <f>IFERROR(INDEX('1. Paquetes y Tareas'!$F$16:$F$84,MATCH(BC557,'1. Paquetes y Tareas'!$E$16:$E$84,0)),0)</f>
        <v>0</v>
      </c>
      <c r="G557" s="50"/>
      <c r="H557" s="39">
        <f>IF($C$48="Investigación industrial",IFERROR(INDEX('3. Gasto Total '!$G$25:$G$43,MATCH(G557,'3. Gasto Total '!$B$25:$B$43,0)),""),IFERROR(INDEX('3. Gasto Total '!$H$25:$H$43,MATCH(G557,'3. Gasto Total '!$B$25:$B$43,0)),))</f>
        <v>0</v>
      </c>
      <c r="I557" s="40"/>
      <c r="J557" s="40"/>
      <c r="K557" s="40"/>
      <c r="L557" s="40"/>
      <c r="M557" s="40"/>
      <c r="N557" s="40"/>
      <c r="O557" s="38">
        <f t="shared" ref="O557:O561" si="118">SUM(J557:N557)/8</f>
        <v>0</v>
      </c>
      <c r="P557" s="43"/>
      <c r="Q557" s="43"/>
      <c r="R557" s="43"/>
      <c r="S557" s="44"/>
      <c r="T557" s="44"/>
      <c r="U557" s="38">
        <f t="shared" ref="U557:U561" si="119">SUMPRODUCT(J557:N557,P557:T557)</f>
        <v>0</v>
      </c>
      <c r="V557" s="38">
        <f t="shared" si="108"/>
        <v>0</v>
      </c>
      <c r="W557" s="52">
        <f t="shared" ref="W557:W561" si="120">IFERROR(V557*$H557,0)</f>
        <v>0</v>
      </c>
      <c r="X557" s="44"/>
      <c r="Z557" s="53"/>
      <c r="AA557" s="53"/>
      <c r="AB557" s="52">
        <f t="shared" si="110"/>
        <v>0</v>
      </c>
      <c r="AC557" s="52"/>
      <c r="AD557" s="52"/>
      <c r="AE557" s="52"/>
      <c r="AF557" s="52"/>
      <c r="AG557" s="46"/>
      <c r="AH557" s="54"/>
      <c r="AJ557" s="53"/>
      <c r="AK557" s="52">
        <f t="shared" si="111"/>
        <v>0</v>
      </c>
      <c r="AL557" s="46"/>
      <c r="AM557" s="54"/>
      <c r="AN557" s="53"/>
      <c r="AO557" s="52">
        <f t="shared" si="112"/>
        <v>0</v>
      </c>
      <c r="AP557" s="97">
        <f t="shared" si="113"/>
        <v>0</v>
      </c>
      <c r="AQ557" s="97">
        <f t="shared" si="114"/>
        <v>0</v>
      </c>
      <c r="AR557" s="52">
        <f t="shared" si="115"/>
        <v>0</v>
      </c>
      <c r="AS557" s="46"/>
      <c r="AT557" s="46"/>
      <c r="AU557" s="52">
        <f t="shared" si="116"/>
        <v>0</v>
      </c>
      <c r="BC557" s="56" t="str">
        <f t="shared" si="117"/>
        <v/>
      </c>
      <c r="BD557" s="45">
        <f>IF(P557&gt;'Costes máximos'!$D$22,'Costes máximos'!$D$22,P557)</f>
        <v>0</v>
      </c>
      <c r="BE557" s="45">
        <f>IF(Q557&gt;'Costes máximos'!$D$22,'Costes máximos'!$D$22,Q557)</f>
        <v>0</v>
      </c>
      <c r="BF557" s="45">
        <f>IF(R557&gt;'Costes máximos'!$D$22,'Costes máximos'!$D$22,R557)</f>
        <v>0</v>
      </c>
      <c r="BG557" s="45">
        <f>IF(S557&gt;'Costes máximos'!$D$22,'Costes máximos'!$D$22,S557)</f>
        <v>0</v>
      </c>
      <c r="BH557" s="45">
        <f>IF(T557&gt;'Costes máximos'!$D$22,'Costes máximos'!$D$22,T557)</f>
        <v>0</v>
      </c>
    </row>
    <row r="558" spans="2:60" hidden="1" outlineLevel="1" x14ac:dyDescent="0.25">
      <c r="B558" s="63"/>
      <c r="C558" s="64"/>
      <c r="D558" s="64"/>
      <c r="E558" s="64"/>
      <c r="F558" s="38">
        <f>IFERROR(INDEX('1. Paquetes y Tareas'!$F$16:$F$84,MATCH(BC558,'1. Paquetes y Tareas'!$E$16:$E$84,0)),0)</f>
        <v>0</v>
      </c>
      <c r="G558" s="50"/>
      <c r="H558" s="39">
        <f>IF($C$48="Investigación industrial",IFERROR(INDEX('3. Gasto Total '!$G$25:$G$43,MATCH(G558,'3. Gasto Total '!$B$25:$B$43,0)),""),IFERROR(INDEX('3. Gasto Total '!$H$25:$H$43,MATCH(G558,'3. Gasto Total '!$B$25:$B$43,0)),))</f>
        <v>0</v>
      </c>
      <c r="I558" s="40"/>
      <c r="J558" s="40"/>
      <c r="K558" s="40"/>
      <c r="L558" s="40"/>
      <c r="M558" s="40"/>
      <c r="N558" s="40"/>
      <c r="O558" s="38">
        <f t="shared" si="118"/>
        <v>0</v>
      </c>
      <c r="P558" s="43"/>
      <c r="Q558" s="43"/>
      <c r="R558" s="43"/>
      <c r="S558" s="44"/>
      <c r="T558" s="44"/>
      <c r="U558" s="38">
        <f t="shared" si="119"/>
        <v>0</v>
      </c>
      <c r="V558" s="38">
        <f t="shared" si="108"/>
        <v>0</v>
      </c>
      <c r="W558" s="52">
        <f t="shared" si="120"/>
        <v>0</v>
      </c>
      <c r="X558" s="44"/>
      <c r="Z558" s="53"/>
      <c r="AA558" s="53"/>
      <c r="AB558" s="52">
        <f t="shared" si="110"/>
        <v>0</v>
      </c>
      <c r="AC558" s="52"/>
      <c r="AD558" s="52"/>
      <c r="AE558" s="52"/>
      <c r="AF558" s="52"/>
      <c r="AG558" s="46"/>
      <c r="AH558" s="54"/>
      <c r="AI558" s="53"/>
      <c r="AJ558" s="52">
        <f>IFERROR(AI558*$H558,0)</f>
        <v>0</v>
      </c>
      <c r="AK558" s="46"/>
      <c r="AL558" s="54"/>
      <c r="AM558" s="53"/>
      <c r="AN558" s="52">
        <f>IFERROR(AM558*$H558,0)</f>
        <v>0</v>
      </c>
      <c r="AO558" s="97">
        <f>U558+Z558+AH558+AL558+AD558</f>
        <v>0</v>
      </c>
      <c r="AP558" s="97">
        <f>V558+AA558+AI558+AM558</f>
        <v>0</v>
      </c>
      <c r="AQ558" s="52">
        <f>IFERROR(AP558*H558,0)</f>
        <v>0</v>
      </c>
      <c r="AR558" s="46"/>
      <c r="AS558" s="46"/>
      <c r="AT558" s="52">
        <f>IFERROR(AS558*$H558,0)</f>
        <v>0</v>
      </c>
      <c r="BC558" s="56" t="str">
        <f t="shared" si="117"/>
        <v/>
      </c>
      <c r="BD558" s="45">
        <f>IF(P558&gt;'Costes máximos'!$D$22,'Costes máximos'!$D$22,P558)</f>
        <v>0</v>
      </c>
      <c r="BE558" s="45">
        <f>IF(Q558&gt;'Costes máximos'!$D$22,'Costes máximos'!$D$22,Q558)</f>
        <v>0</v>
      </c>
      <c r="BF558" s="45">
        <f>IF(R558&gt;'Costes máximos'!$D$22,'Costes máximos'!$D$22,R558)</f>
        <v>0</v>
      </c>
      <c r="BG558" s="45">
        <f>IF(S558&gt;'Costes máximos'!$D$22,'Costes máximos'!$D$22,S558)</f>
        <v>0</v>
      </c>
      <c r="BH558" s="45">
        <f>IF(T558&gt;'Costes máximos'!$D$22,'Costes máximos'!$D$22,T558)</f>
        <v>0</v>
      </c>
    </row>
    <row r="559" spans="2:60" hidden="1" outlineLevel="1" x14ac:dyDescent="0.25">
      <c r="B559" s="63"/>
      <c r="C559" s="64"/>
      <c r="D559" s="64"/>
      <c r="E559" s="64"/>
      <c r="F559" s="38">
        <f>IFERROR(INDEX('1. Paquetes y Tareas'!$F$16:$F$84,MATCH(BC559,'1. Paquetes y Tareas'!$E$16:$E$84,0)),0)</f>
        <v>0</v>
      </c>
      <c r="G559" s="50"/>
      <c r="H559" s="39">
        <f>IF($C$48="Investigación industrial",IFERROR(INDEX('3. Gasto Total '!$G$25:$G$43,MATCH(G559,'3. Gasto Total '!$B$25:$B$43,0)),""),IFERROR(INDEX('3. Gasto Total '!$H$25:$H$43,MATCH(G559,'3. Gasto Total '!$B$25:$B$43,0)),))</f>
        <v>0</v>
      </c>
      <c r="I559" s="40"/>
      <c r="J559" s="40"/>
      <c r="K559" s="40"/>
      <c r="L559" s="40"/>
      <c r="M559" s="40"/>
      <c r="N559" s="40"/>
      <c r="O559" s="38">
        <f t="shared" si="118"/>
        <v>0</v>
      </c>
      <c r="P559" s="43"/>
      <c r="Q559" s="43"/>
      <c r="R559" s="43"/>
      <c r="S559" s="44"/>
      <c r="T559" s="44"/>
      <c r="U559" s="38">
        <f t="shared" si="119"/>
        <v>0</v>
      </c>
      <c r="V559" s="38">
        <f t="shared" si="108"/>
        <v>0</v>
      </c>
      <c r="W559" s="52">
        <f t="shared" si="120"/>
        <v>0</v>
      </c>
      <c r="X559" s="44"/>
      <c r="Z559" s="53"/>
      <c r="AA559" s="53"/>
      <c r="AB559" s="52">
        <f t="shared" si="110"/>
        <v>0</v>
      </c>
      <c r="AC559" s="52"/>
      <c r="AD559" s="52"/>
      <c r="AE559" s="52"/>
      <c r="AF559" s="52"/>
      <c r="AG559" s="46"/>
      <c r="AH559" s="54"/>
      <c r="AI559" s="53"/>
      <c r="AJ559" s="52">
        <f>IFERROR(AI559*$H559,0)</f>
        <v>0</v>
      </c>
      <c r="AK559" s="46"/>
      <c r="AL559" s="54"/>
      <c r="AM559" s="53"/>
      <c r="AN559" s="52">
        <f>IFERROR(AM559*$H559,0)</f>
        <v>0</v>
      </c>
      <c r="AO559" s="97">
        <f>U559+Z559+AH559+AL559+AD559</f>
        <v>0</v>
      </c>
      <c r="AP559" s="97">
        <f>V559+AA559+AI559+AM559</f>
        <v>0</v>
      </c>
      <c r="AQ559" s="52">
        <f>IFERROR(AP559*H559,0)</f>
        <v>0</v>
      </c>
      <c r="AR559" s="46"/>
      <c r="AS559" s="46"/>
      <c r="AT559" s="52">
        <f>IFERROR(AS559*$H559,0)</f>
        <v>0</v>
      </c>
      <c r="BC559" s="56" t="str">
        <f t="shared" si="117"/>
        <v/>
      </c>
      <c r="BD559" s="45">
        <f>IF(P559&gt;'Costes máximos'!$D$22,'Costes máximos'!$D$22,P559)</f>
        <v>0</v>
      </c>
      <c r="BE559" s="45">
        <f>IF(Q559&gt;'Costes máximos'!$D$22,'Costes máximos'!$D$22,Q559)</f>
        <v>0</v>
      </c>
      <c r="BF559" s="45">
        <f>IF(R559&gt;'Costes máximos'!$D$22,'Costes máximos'!$D$22,R559)</f>
        <v>0</v>
      </c>
      <c r="BG559" s="45">
        <f>IF(S559&gt;'Costes máximos'!$D$22,'Costes máximos'!$D$22,S559)</f>
        <v>0</v>
      </c>
      <c r="BH559" s="45">
        <f>IF(T559&gt;'Costes máximos'!$D$22,'Costes máximos'!$D$22,T559)</f>
        <v>0</v>
      </c>
    </row>
    <row r="560" spans="2:60" hidden="1" outlineLevel="1" x14ac:dyDescent="0.25">
      <c r="B560" s="63"/>
      <c r="C560" s="64"/>
      <c r="D560" s="64"/>
      <c r="E560" s="64"/>
      <c r="F560" s="38">
        <f>IFERROR(INDEX('1. Paquetes y Tareas'!$F$16:$F$84,MATCH(BC560,'1. Paquetes y Tareas'!$E$16:$E$84,0)),0)</f>
        <v>0</v>
      </c>
      <c r="G560" s="50"/>
      <c r="H560" s="39">
        <f>IF($C$48="Investigación industrial",IFERROR(INDEX('3. Gasto Total '!$G$25:$G$43,MATCH(G560,'3. Gasto Total '!$B$25:$B$43,0)),""),IFERROR(INDEX('3. Gasto Total '!$H$25:$H$43,MATCH(G560,'3. Gasto Total '!$B$25:$B$43,0)),))</f>
        <v>0</v>
      </c>
      <c r="I560" s="40"/>
      <c r="J560" s="40"/>
      <c r="K560" s="40"/>
      <c r="L560" s="40"/>
      <c r="M560" s="40"/>
      <c r="N560" s="40"/>
      <c r="O560" s="38">
        <f t="shared" si="118"/>
        <v>0</v>
      </c>
      <c r="P560" s="43"/>
      <c r="Q560" s="43"/>
      <c r="R560" s="43"/>
      <c r="S560" s="44"/>
      <c r="T560" s="44"/>
      <c r="U560" s="38">
        <f t="shared" si="119"/>
        <v>0</v>
      </c>
      <c r="V560" s="38">
        <f t="shared" si="108"/>
        <v>0</v>
      </c>
      <c r="W560" s="52">
        <f t="shared" si="120"/>
        <v>0</v>
      </c>
      <c r="X560" s="44"/>
      <c r="Z560" s="53"/>
      <c r="AA560" s="53"/>
      <c r="AB560" s="52">
        <f t="shared" si="110"/>
        <v>0</v>
      </c>
      <c r="AC560" s="52"/>
      <c r="AD560" s="52"/>
      <c r="AE560" s="52"/>
      <c r="AF560" s="52"/>
      <c r="AG560" s="46"/>
      <c r="AH560" s="54"/>
      <c r="AI560" s="53"/>
      <c r="AJ560" s="52">
        <f>IFERROR(AI560*$H560,0)</f>
        <v>0</v>
      </c>
      <c r="AK560" s="46"/>
      <c r="AL560" s="54"/>
      <c r="AM560" s="53"/>
      <c r="AN560" s="52">
        <f>IFERROR(AM560*$H560,0)</f>
        <v>0</v>
      </c>
      <c r="AO560" s="97">
        <f>U560+Z560+AH560+AL560+AD560</f>
        <v>0</v>
      </c>
      <c r="AP560" s="97">
        <f>V560+AA560+AI560+AM560</f>
        <v>0</v>
      </c>
      <c r="AQ560" s="52">
        <f>IFERROR(AP560*H560,0)</f>
        <v>0</v>
      </c>
      <c r="AR560" s="46"/>
      <c r="AS560" s="46"/>
      <c r="AT560" s="52">
        <f>IFERROR(AS560*$H560,0)</f>
        <v>0</v>
      </c>
      <c r="BC560" s="56" t="str">
        <f t="shared" si="117"/>
        <v/>
      </c>
      <c r="BD560" s="45">
        <f>IF(P560&gt;'Costes máximos'!$D$22,'Costes máximos'!$D$22,P560)</f>
        <v>0</v>
      </c>
      <c r="BE560" s="45">
        <f>IF(Q560&gt;'Costes máximos'!$D$22,'Costes máximos'!$D$22,Q560)</f>
        <v>0</v>
      </c>
      <c r="BF560" s="45">
        <f>IF(R560&gt;'Costes máximos'!$D$22,'Costes máximos'!$D$22,R560)</f>
        <v>0</v>
      </c>
      <c r="BG560" s="45">
        <f>IF(S560&gt;'Costes máximos'!$D$22,'Costes máximos'!$D$22,S560)</f>
        <v>0</v>
      </c>
      <c r="BH560" s="45">
        <f>IF(T560&gt;'Costes máximos'!$D$22,'Costes máximos'!$D$22,T560)</f>
        <v>0</v>
      </c>
    </row>
    <row r="561" spans="2:60" hidden="1" outlineLevel="1" x14ac:dyDescent="0.25">
      <c r="B561" s="63"/>
      <c r="C561" s="64"/>
      <c r="D561" s="64"/>
      <c r="E561" s="64"/>
      <c r="F561" s="38">
        <f>IFERROR(INDEX('1. Paquetes y Tareas'!$F$16:$F$84,MATCH(BC561,'1. Paquetes y Tareas'!$E$16:$E$84,0)),0)</f>
        <v>0</v>
      </c>
      <c r="G561" s="50"/>
      <c r="H561" s="39">
        <f>IF($C$48="Investigación industrial",IFERROR(INDEX('3. Gasto Total '!$G$25:$G$43,MATCH(G561,'3. Gasto Total '!$B$25:$B$43,0)),""),IFERROR(INDEX('3. Gasto Total '!$H$25:$H$43,MATCH(G561,'3. Gasto Total '!$B$25:$B$43,0)),))</f>
        <v>0</v>
      </c>
      <c r="I561" s="40"/>
      <c r="J561" s="40"/>
      <c r="K561" s="40"/>
      <c r="L561" s="40"/>
      <c r="M561" s="40"/>
      <c r="N561" s="40"/>
      <c r="O561" s="38">
        <f t="shared" si="118"/>
        <v>0</v>
      </c>
      <c r="P561" s="43"/>
      <c r="Q561" s="43"/>
      <c r="R561" s="43"/>
      <c r="S561" s="44"/>
      <c r="T561" s="44"/>
      <c r="U561" s="38">
        <f t="shared" si="119"/>
        <v>0</v>
      </c>
      <c r="V561" s="38">
        <f t="shared" si="108"/>
        <v>0</v>
      </c>
      <c r="W561" s="52">
        <f t="shared" si="120"/>
        <v>0</v>
      </c>
      <c r="X561" s="44"/>
      <c r="Y561" s="53"/>
      <c r="Z561" s="53"/>
      <c r="AA561" s="52">
        <f t="shared" ref="AA561" si="121">IFERROR(Z561*$H561,0)</f>
        <v>0</v>
      </c>
      <c r="AB561" s="52"/>
      <c r="AC561" s="52"/>
      <c r="AD561" s="52"/>
      <c r="AE561" s="52"/>
      <c r="AF561" s="46"/>
      <c r="AG561" s="54"/>
      <c r="AH561" s="53"/>
      <c r="AI561" s="52">
        <f t="shared" ref="AI561" si="122">IFERROR(AH561*$H561,0)</f>
        <v>0</v>
      </c>
      <c r="AJ561" s="46"/>
      <c r="AK561" s="54"/>
      <c r="AL561" s="53"/>
      <c r="AM561" s="52">
        <f t="shared" ref="AM561" si="123">IFERROR(AL561*$H561,0)</f>
        <v>0</v>
      </c>
      <c r="AN561" s="97">
        <f t="shared" ref="AN561" si="124">U561+Y561+AG561+AK561+AC561</f>
        <v>0</v>
      </c>
      <c r="AO561" s="97">
        <f t="shared" ref="AO561" si="125">V561+Z561+AH561+AL561</f>
        <v>0</v>
      </c>
      <c r="AP561" s="52">
        <f t="shared" ref="AP561" si="126">IFERROR(AO561*H561,0)</f>
        <v>0</v>
      </c>
      <c r="AQ561" s="46"/>
      <c r="AR561" s="46"/>
      <c r="AS561" s="52">
        <f t="shared" ref="AS561" si="127">IFERROR(AR561*$H561,0)</f>
        <v>0</v>
      </c>
      <c r="BC561" s="56" t="str">
        <f t="shared" si="117"/>
        <v/>
      </c>
      <c r="BD561" s="45">
        <f>IF(P561&gt;'Costes máximos'!$D$22,'Costes máximos'!$D$22,P561)</f>
        <v>0</v>
      </c>
      <c r="BE561" s="45">
        <f>IF(Q561&gt;'Costes máximos'!$D$22,'Costes máximos'!$D$22,Q561)</f>
        <v>0</v>
      </c>
      <c r="BF561" s="45">
        <f>IF(R561&gt;'Costes máximos'!$D$22,'Costes máximos'!$D$22,R561)</f>
        <v>0</v>
      </c>
      <c r="BG561" s="45">
        <f>IF(S561&gt;'Costes máximos'!$D$22,'Costes máximos'!$D$22,S561)</f>
        <v>0</v>
      </c>
      <c r="BH561" s="45">
        <f>IF(T561&gt;'Costes máximos'!$D$22,'Costes máximos'!$D$22,T561)</f>
        <v>0</v>
      </c>
    </row>
    <row r="562" spans="2:60" ht="15.6" customHeight="1" collapsed="1" x14ac:dyDescent="0.25">
      <c r="W562" s="10"/>
      <c r="X562" s="10"/>
      <c r="Y562" s="10"/>
      <c r="Z562" s="10"/>
      <c r="AA562" s="10"/>
      <c r="AB562" s="10"/>
      <c r="AC562" s="10"/>
      <c r="AD562" s="10"/>
      <c r="AE562" s="10"/>
      <c r="AF562" s="10"/>
      <c r="AG562" s="10"/>
      <c r="AH562" s="10"/>
      <c r="AI562" s="10"/>
    </row>
    <row r="563" spans="2:60" ht="15.6" customHeight="1" x14ac:dyDescent="0.25">
      <c r="B563" s="73" t="s">
        <v>140</v>
      </c>
      <c r="C563" s="83">
        <f ca="1">SUMIF($E$51:$E$561,"=Investigación industrial",$AT$51:$AT$529)</f>
        <v>0</v>
      </c>
      <c r="E563" s="76" t="s">
        <v>141</v>
      </c>
      <c r="F563" s="51" t="str">
        <f ca="1">IF(C563&gt;C564,"Investigación industrial",IF(C564&gt;C563,"Desarrollo experimental","ninguna"))</f>
        <v>ninguna</v>
      </c>
      <c r="H563" s="162" t="s">
        <v>142</v>
      </c>
      <c r="I563" s="178"/>
      <c r="J563" s="178"/>
      <c r="K563" s="178"/>
      <c r="W563" s="10"/>
      <c r="X563" s="10"/>
      <c r="Y563" s="10"/>
      <c r="Z563" s="10"/>
      <c r="AA563" s="10"/>
      <c r="AB563" s="10"/>
      <c r="AC563" s="10"/>
      <c r="AD563" s="10"/>
      <c r="AE563" s="10"/>
      <c r="AF563" s="10"/>
      <c r="AG563" s="10"/>
      <c r="AH563" s="10"/>
      <c r="AI563" s="10"/>
    </row>
    <row r="564" spans="2:60" ht="15.6" customHeight="1" x14ac:dyDescent="0.25">
      <c r="B564" s="73" t="s">
        <v>143</v>
      </c>
      <c r="C564" s="83">
        <f ca="1">SUMIF($E$51:$E$561,"=Desarrollo experimental",$AT$51:$AT$529)</f>
        <v>0</v>
      </c>
      <c r="E564" s="178" t="str">
        <f ca="1">IF(F563=C48,"Alcance del proyecto correcto","Alcance del proyecto incorrecto")</f>
        <v>Alcance del proyecto incorrecto</v>
      </c>
      <c r="F564" s="178"/>
      <c r="H564" s="178"/>
      <c r="I564" s="178"/>
      <c r="J564" s="178"/>
      <c r="K564" s="178"/>
      <c r="W564" s="10"/>
      <c r="X564" s="10"/>
      <c r="Y564" s="10"/>
      <c r="Z564" s="10"/>
      <c r="AA564" s="10"/>
      <c r="AB564" s="10"/>
      <c r="AC564" s="10"/>
      <c r="AD564" s="10"/>
      <c r="AE564" s="10"/>
      <c r="AF564" s="10"/>
      <c r="AG564" s="10"/>
      <c r="AH564" s="10"/>
      <c r="AI564" s="10"/>
    </row>
    <row r="565" spans="2:60" x14ac:dyDescent="0.25">
      <c r="W565" s="10"/>
      <c r="X565" s="10"/>
      <c r="Y565" s="10"/>
      <c r="Z565" s="10"/>
      <c r="AA565" s="10"/>
      <c r="AB565" s="10"/>
      <c r="AC565" s="10"/>
      <c r="AD565" s="10"/>
      <c r="AE565" s="10"/>
      <c r="AF565" s="10"/>
      <c r="AG565" s="10"/>
      <c r="AH565" s="10"/>
      <c r="AI565" s="10"/>
    </row>
    <row r="566" spans="2:60" ht="24" customHeight="1" thickBot="1" x14ac:dyDescent="0.3">
      <c r="B566" s="160" t="s">
        <v>144</v>
      </c>
      <c r="C566" s="160"/>
      <c r="D566" s="160"/>
      <c r="E566" s="160"/>
      <c r="F566" s="160"/>
      <c r="G566" s="160"/>
      <c r="H566" s="160"/>
      <c r="I566" s="160"/>
      <c r="J566" s="160"/>
      <c r="K566" s="160"/>
      <c r="L566" s="160"/>
      <c r="M566" s="160"/>
      <c r="N566" s="10"/>
      <c r="O566" s="10"/>
      <c r="P566" s="10"/>
      <c r="Q566" s="10"/>
      <c r="R566" s="10"/>
      <c r="S566" s="10"/>
      <c r="T566" s="10"/>
      <c r="U566" s="10"/>
      <c r="V566" s="10"/>
      <c r="W566" s="10"/>
      <c r="X566" s="10"/>
      <c r="Y566" s="10"/>
      <c r="Z566" s="10"/>
      <c r="AA566" s="10"/>
      <c r="AB566" s="10"/>
      <c r="AC566" s="10"/>
      <c r="AD566" s="10"/>
      <c r="AE566" s="10"/>
      <c r="AF566" s="10"/>
      <c r="AG566" s="10"/>
      <c r="AH566" s="10"/>
      <c r="AI566" s="10"/>
    </row>
    <row r="567" spans="2:60" ht="15.75" thickTop="1" x14ac:dyDescent="0.25">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row>
    <row r="568" spans="2:60" ht="28.5" customHeight="1" x14ac:dyDescent="0.25">
      <c r="B568" s="42"/>
      <c r="C568" s="42"/>
      <c r="D568" s="42"/>
      <c r="E568" s="42"/>
      <c r="F568" s="42"/>
      <c r="G568" s="42"/>
      <c r="H568" s="42"/>
      <c r="I568" s="42"/>
      <c r="J568" s="157" t="s">
        <v>145</v>
      </c>
      <c r="K568" s="158"/>
      <c r="L568" s="158"/>
      <c r="M568" s="158"/>
      <c r="N568" s="158"/>
      <c r="O568" s="158"/>
      <c r="P568" s="159"/>
      <c r="Q568" s="157" t="s">
        <v>146</v>
      </c>
      <c r="R568" s="158"/>
      <c r="S568" s="158"/>
      <c r="T568" s="158"/>
      <c r="U568" s="159"/>
      <c r="V568" s="157" t="s">
        <v>147</v>
      </c>
      <c r="W568" s="158"/>
      <c r="X568" s="158"/>
      <c r="Y568" s="158"/>
      <c r="Z568" s="159"/>
      <c r="AA568" s="157" t="s">
        <v>148</v>
      </c>
      <c r="AB568" s="158"/>
      <c r="AC568" s="158"/>
      <c r="AD568" s="158"/>
      <c r="AE568" s="159"/>
      <c r="AF568" s="10"/>
      <c r="AG568" s="10"/>
      <c r="AH568" s="10"/>
      <c r="AI568" s="157" t="s">
        <v>105</v>
      </c>
      <c r="AJ568" s="158"/>
      <c r="AK568" s="158"/>
      <c r="AL568" s="159"/>
    </row>
    <row r="569" spans="2:60" ht="57.6" customHeight="1" x14ac:dyDescent="0.25">
      <c r="B569" s="41" t="s">
        <v>22</v>
      </c>
      <c r="C569" s="41" t="s">
        <v>23</v>
      </c>
      <c r="D569" s="41" t="s">
        <v>106</v>
      </c>
      <c r="E569" s="41" t="s">
        <v>149</v>
      </c>
      <c r="F569" s="41" t="s">
        <v>108</v>
      </c>
      <c r="G569" s="41" t="s">
        <v>109</v>
      </c>
      <c r="H569" s="41" t="s">
        <v>68</v>
      </c>
      <c r="I569" s="41" t="s">
        <v>110</v>
      </c>
      <c r="J569" s="41" t="s">
        <v>251</v>
      </c>
      <c r="K569" s="41" t="s">
        <v>125</v>
      </c>
      <c r="L569" s="41" t="s">
        <v>150</v>
      </c>
      <c r="M569" s="41" t="s">
        <v>151</v>
      </c>
      <c r="N569" s="41" t="s">
        <v>152</v>
      </c>
      <c r="O569" s="57" t="s">
        <v>123</v>
      </c>
      <c r="P569" s="41" t="s">
        <v>124</v>
      </c>
      <c r="Q569" s="41" t="s">
        <v>252</v>
      </c>
      <c r="R569" s="41" t="s">
        <v>125</v>
      </c>
      <c r="S569" s="41" t="s">
        <v>131</v>
      </c>
      <c r="T569" s="57" t="s">
        <v>129</v>
      </c>
      <c r="U569" s="41" t="s">
        <v>124</v>
      </c>
      <c r="V569" s="41" t="s">
        <v>252</v>
      </c>
      <c r="W569" s="115" t="s">
        <v>125</v>
      </c>
      <c r="X569" s="115" t="s">
        <v>131</v>
      </c>
      <c r="Y569" s="57" t="s">
        <v>129</v>
      </c>
      <c r="Z569" s="41" t="s">
        <v>124</v>
      </c>
      <c r="AA569" s="41" t="s">
        <v>252</v>
      </c>
      <c r="AB569" s="115" t="s">
        <v>125</v>
      </c>
      <c r="AC569" s="114" t="s">
        <v>131</v>
      </c>
      <c r="AD569" s="41" t="s">
        <v>129</v>
      </c>
      <c r="AE569" s="41" t="s">
        <v>124</v>
      </c>
      <c r="AF569" s="36" t="s">
        <v>132</v>
      </c>
      <c r="AG569" s="36" t="s">
        <v>133</v>
      </c>
      <c r="AH569" s="36" t="s">
        <v>124</v>
      </c>
      <c r="AI569" s="41" t="s">
        <v>252</v>
      </c>
      <c r="AJ569" s="115" t="s">
        <v>125</v>
      </c>
      <c r="AK569" s="114" t="s">
        <v>131</v>
      </c>
      <c r="AL569" s="41" t="s">
        <v>124</v>
      </c>
    </row>
    <row r="570" spans="2:60" x14ac:dyDescent="0.25">
      <c r="B570" s="63"/>
      <c r="C570" s="64"/>
      <c r="D570" s="64"/>
      <c r="E570" s="64"/>
      <c r="F570" s="95">
        <f>IFERROR(INDEX('1. Paquetes y Tareas'!$F$16:$F$84,MATCH(BC571,'1. Paquetes y Tareas'!$E$16:$E$84,0)),0)</f>
        <v>0</v>
      </c>
      <c r="G570" s="50"/>
      <c r="H570" s="96">
        <f>IF(E570="Sí",IFERROR(INDEX('3. Gasto Total '!$J$25:$J$43,MATCH(G570,'3. Gasto Total '!$B$25:$B$43,0)),""),IFERROR(INDEX('3. Gasto Total '!$I$25:$I$43,MATCH(G570,'3. Gasto Total '!$B$25:$B$43,0)),))</f>
        <v>0</v>
      </c>
      <c r="I570" s="40"/>
      <c r="J570" s="44"/>
      <c r="K570" s="44"/>
      <c r="L570" s="44"/>
      <c r="M570" s="44"/>
      <c r="N570" s="98">
        <f>L570*M570</f>
        <v>0</v>
      </c>
      <c r="O570" s="98">
        <f>IF(M570&gt;60,L570*60,L570*M570)</f>
        <v>0</v>
      </c>
      <c r="P570" s="97">
        <f t="shared" ref="P570:P741" si="128">IFERROR(O570*$H570,0)</f>
        <v>0</v>
      </c>
      <c r="Q570" s="44"/>
      <c r="R570" s="44"/>
      <c r="S570" s="53"/>
      <c r="T570" s="53"/>
      <c r="U570" s="97">
        <f t="shared" ref="U570:U741" si="129">IFERROR(T570*$H570,0)</f>
        <v>0</v>
      </c>
      <c r="V570" s="44"/>
      <c r="W570" s="46"/>
      <c r="X570" s="54"/>
      <c r="Y570" s="53"/>
      <c r="Z570" s="97">
        <f t="shared" ref="Z570:Z741" si="130">IFERROR(Y570*$H570,0)</f>
        <v>0</v>
      </c>
      <c r="AA570" s="44"/>
      <c r="AB570" s="46"/>
      <c r="AC570" s="54"/>
      <c r="AD570" s="53"/>
      <c r="AE570" s="97">
        <f t="shared" ref="AE570:AE741" si="131">IFERROR(AD570*$H570,0)</f>
        <v>0</v>
      </c>
      <c r="AF570" s="97">
        <f t="shared" ref="AF570:AF741" si="132">N570+S570+X570+AC570</f>
        <v>0</v>
      </c>
      <c r="AG570" s="97">
        <f t="shared" ref="AG570:AG741" si="133">O570+T570+Y570+AD570</f>
        <v>0</v>
      </c>
      <c r="AH570" s="97">
        <f t="shared" ref="AH570:AH741" si="134">IFERROR(AG570*H570,0)</f>
        <v>0</v>
      </c>
      <c r="AI570" s="44"/>
      <c r="AJ570" s="46"/>
      <c r="AK570" s="46"/>
      <c r="AL570" s="97">
        <f t="shared" ref="AL570:AL741" si="135">IFERROR(AK570*$H570,0)</f>
        <v>0</v>
      </c>
    </row>
    <row r="571" spans="2:60" x14ac:dyDescent="0.25">
      <c r="B571" s="63"/>
      <c r="C571" s="64"/>
      <c r="D571" s="64"/>
      <c r="E571" s="64"/>
      <c r="F571" s="95">
        <f>IFERROR(INDEX('1. Paquetes y Tareas'!$F$16:$F$84,MATCH(BC572,'1. Paquetes y Tareas'!$E$16:$E$84,0)),0)</f>
        <v>0</v>
      </c>
      <c r="G571" s="50"/>
      <c r="H571" s="96">
        <f>IF(E571="Sí",IFERROR(INDEX('3. Gasto Total '!$J$25:$J$43,MATCH(G571,'3. Gasto Total '!$B$25:$B$43,0)),""),IFERROR(INDEX('3. Gasto Total '!$I$25:$I$43,MATCH(G571,'3. Gasto Total '!$B$25:$B$43,0)),))</f>
        <v>0</v>
      </c>
      <c r="I571" s="40"/>
      <c r="J571" s="44"/>
      <c r="K571" s="44"/>
      <c r="L571" s="44"/>
      <c r="M571" s="44"/>
      <c r="N571" s="98">
        <f t="shared" ref="N571:N759" si="136">L571*M571</f>
        <v>0</v>
      </c>
      <c r="O571" s="98">
        <f t="shared" ref="O571:O759" si="137">IF(M571&gt;60,L571*60,L571*M571)</f>
        <v>0</v>
      </c>
      <c r="P571" s="97">
        <f t="shared" si="128"/>
        <v>0</v>
      </c>
      <c r="Q571" s="44"/>
      <c r="R571" s="44"/>
      <c r="S571" s="53"/>
      <c r="T571" s="53"/>
      <c r="U571" s="97">
        <f t="shared" si="129"/>
        <v>0</v>
      </c>
      <c r="V571" s="44"/>
      <c r="W571" s="46"/>
      <c r="X571" s="54"/>
      <c r="Y571" s="53"/>
      <c r="Z571" s="97">
        <f t="shared" si="130"/>
        <v>0</v>
      </c>
      <c r="AA571" s="44"/>
      <c r="AB571" s="46"/>
      <c r="AC571" s="54"/>
      <c r="AD571" s="53"/>
      <c r="AE571" s="97">
        <f t="shared" si="131"/>
        <v>0</v>
      </c>
      <c r="AF571" s="97">
        <f t="shared" si="132"/>
        <v>0</v>
      </c>
      <c r="AG571" s="97">
        <f t="shared" si="133"/>
        <v>0</v>
      </c>
      <c r="AH571" s="97">
        <f t="shared" si="134"/>
        <v>0</v>
      </c>
      <c r="AI571" s="44"/>
      <c r="AJ571" s="46"/>
      <c r="AK571" s="46"/>
      <c r="AL571" s="97">
        <f t="shared" si="135"/>
        <v>0</v>
      </c>
      <c r="BC571" s="56" t="str">
        <f t="shared" ref="BC571:BC742" si="138">CONCATENATE(B570,C570,D570)</f>
        <v/>
      </c>
    </row>
    <row r="572" spans="2:60" x14ac:dyDescent="0.25">
      <c r="B572" s="63"/>
      <c r="C572" s="64"/>
      <c r="D572" s="64"/>
      <c r="E572" s="64"/>
      <c r="F572" s="95">
        <f>IFERROR(INDEX('1. Paquetes y Tareas'!$F$16:$F$84,MATCH(BC573,'1. Paquetes y Tareas'!$E$16:$E$84,0)),0)</f>
        <v>0</v>
      </c>
      <c r="G572" s="50"/>
      <c r="H572" s="96">
        <f>IF(E572="Sí",IFERROR(INDEX('3. Gasto Total '!$J$25:$J$43,MATCH(G572,'3. Gasto Total '!$B$25:$B$43,0)),""),IFERROR(INDEX('3. Gasto Total '!$I$25:$I$43,MATCH(G572,'3. Gasto Total '!$B$25:$B$43,0)),))</f>
        <v>0</v>
      </c>
      <c r="I572" s="40"/>
      <c r="J572" s="44"/>
      <c r="K572" s="44"/>
      <c r="L572" s="44"/>
      <c r="M572" s="44"/>
      <c r="N572" s="98">
        <f t="shared" si="136"/>
        <v>0</v>
      </c>
      <c r="O572" s="98">
        <f t="shared" si="137"/>
        <v>0</v>
      </c>
      <c r="P572" s="97">
        <f t="shared" si="128"/>
        <v>0</v>
      </c>
      <c r="Q572" s="44"/>
      <c r="R572" s="44"/>
      <c r="S572" s="53"/>
      <c r="T572" s="53"/>
      <c r="U572" s="97">
        <f t="shared" si="129"/>
        <v>0</v>
      </c>
      <c r="V572" s="44"/>
      <c r="W572" s="46"/>
      <c r="X572" s="54"/>
      <c r="Y572" s="53"/>
      <c r="Z572" s="97">
        <f t="shared" si="130"/>
        <v>0</v>
      </c>
      <c r="AA572" s="44"/>
      <c r="AB572" s="46"/>
      <c r="AC572" s="54"/>
      <c r="AD572" s="53"/>
      <c r="AE572" s="97">
        <f t="shared" si="131"/>
        <v>0</v>
      </c>
      <c r="AF572" s="97">
        <f t="shared" si="132"/>
        <v>0</v>
      </c>
      <c r="AG572" s="97">
        <f t="shared" si="133"/>
        <v>0</v>
      </c>
      <c r="AH572" s="97">
        <f t="shared" si="134"/>
        <v>0</v>
      </c>
      <c r="AI572" s="44"/>
      <c r="AJ572" s="46"/>
      <c r="AK572" s="46"/>
      <c r="AL572" s="97">
        <f t="shared" si="135"/>
        <v>0</v>
      </c>
      <c r="BC572" s="56" t="str">
        <f t="shared" si="138"/>
        <v/>
      </c>
    </row>
    <row r="573" spans="2:60" x14ac:dyDescent="0.25">
      <c r="B573" s="63"/>
      <c r="C573" s="64"/>
      <c r="D573" s="64"/>
      <c r="E573" s="64"/>
      <c r="F573" s="95">
        <f>IFERROR(INDEX('1. Paquetes y Tareas'!$F$16:$F$84,MATCH(BC574,'1. Paquetes y Tareas'!$E$16:$E$84,0)),0)</f>
        <v>0</v>
      </c>
      <c r="G573" s="50"/>
      <c r="H573" s="96">
        <f>IF(E573="Sí",IFERROR(INDEX('3. Gasto Total '!$J$25:$J$43,MATCH(G573,'3. Gasto Total '!$B$25:$B$43,0)),""),IFERROR(INDEX('3. Gasto Total '!$I$25:$I$43,MATCH(G573,'3. Gasto Total '!$B$25:$B$43,0)),))</f>
        <v>0</v>
      </c>
      <c r="I573" s="40" t="s">
        <v>48</v>
      </c>
      <c r="J573" s="44"/>
      <c r="K573" s="44"/>
      <c r="L573" s="44"/>
      <c r="M573" s="44"/>
      <c r="N573" s="98">
        <f t="shared" si="136"/>
        <v>0</v>
      </c>
      <c r="O573" s="98">
        <f t="shared" si="137"/>
        <v>0</v>
      </c>
      <c r="P573" s="97">
        <f t="shared" si="128"/>
        <v>0</v>
      </c>
      <c r="Q573" s="44"/>
      <c r="R573" s="44"/>
      <c r="S573" s="53"/>
      <c r="T573" s="53"/>
      <c r="U573" s="97">
        <f t="shared" si="129"/>
        <v>0</v>
      </c>
      <c r="V573" s="44"/>
      <c r="W573" s="46"/>
      <c r="X573" s="54"/>
      <c r="Y573" s="53"/>
      <c r="Z573" s="97">
        <f t="shared" si="130"/>
        <v>0</v>
      </c>
      <c r="AA573" s="44"/>
      <c r="AB573" s="46"/>
      <c r="AC573" s="54"/>
      <c r="AD573" s="53"/>
      <c r="AE573" s="97">
        <f t="shared" si="131"/>
        <v>0</v>
      </c>
      <c r="AF573" s="97">
        <f t="shared" si="132"/>
        <v>0</v>
      </c>
      <c r="AG573" s="97">
        <f t="shared" si="133"/>
        <v>0</v>
      </c>
      <c r="AH573" s="97">
        <f t="shared" si="134"/>
        <v>0</v>
      </c>
      <c r="AI573" s="44"/>
      <c r="AJ573" s="46"/>
      <c r="AK573" s="46"/>
      <c r="AL573" s="97">
        <f t="shared" si="135"/>
        <v>0</v>
      </c>
      <c r="BC573" s="56" t="str">
        <f t="shared" si="138"/>
        <v/>
      </c>
    </row>
    <row r="574" spans="2:60" x14ac:dyDescent="0.25">
      <c r="B574" s="63"/>
      <c r="C574" s="64"/>
      <c r="D574" s="64"/>
      <c r="E574" s="64"/>
      <c r="F574" s="95">
        <f>IFERROR(INDEX('1. Paquetes y Tareas'!$F$16:$F$84,MATCH(BC575,'1. Paquetes y Tareas'!$E$16:$E$84,0)),0)</f>
        <v>0</v>
      </c>
      <c r="G574" s="50"/>
      <c r="H574" s="96">
        <f>IF(E574="Sí",IFERROR(INDEX('3. Gasto Total '!$J$25:$J$43,MATCH(G574,'3. Gasto Total '!$B$25:$B$43,0)),""),IFERROR(INDEX('3. Gasto Total '!$I$25:$I$43,MATCH(G574,'3. Gasto Total '!$B$25:$B$43,0)),))</f>
        <v>0</v>
      </c>
      <c r="I574" s="40"/>
      <c r="J574" s="44"/>
      <c r="K574" s="44"/>
      <c r="L574" s="44"/>
      <c r="M574" s="44"/>
      <c r="N574" s="98">
        <f t="shared" si="136"/>
        <v>0</v>
      </c>
      <c r="O574" s="98">
        <f t="shared" si="137"/>
        <v>0</v>
      </c>
      <c r="P574" s="97">
        <f t="shared" si="128"/>
        <v>0</v>
      </c>
      <c r="Q574" s="44"/>
      <c r="R574" s="44"/>
      <c r="S574" s="53"/>
      <c r="T574" s="53"/>
      <c r="U574" s="97">
        <f t="shared" si="129"/>
        <v>0</v>
      </c>
      <c r="V574" s="44"/>
      <c r="W574" s="46"/>
      <c r="X574" s="54"/>
      <c r="Y574" s="53"/>
      <c r="Z574" s="97">
        <f t="shared" si="130"/>
        <v>0</v>
      </c>
      <c r="AA574" s="44"/>
      <c r="AB574" s="46"/>
      <c r="AC574" s="54"/>
      <c r="AD574" s="53"/>
      <c r="AE574" s="97">
        <f t="shared" si="131"/>
        <v>0</v>
      </c>
      <c r="AF574" s="97">
        <f t="shared" si="132"/>
        <v>0</v>
      </c>
      <c r="AG574" s="97">
        <f t="shared" si="133"/>
        <v>0</v>
      </c>
      <c r="AH574" s="97">
        <f t="shared" si="134"/>
        <v>0</v>
      </c>
      <c r="AI574" s="44"/>
      <c r="AJ574" s="46"/>
      <c r="AK574" s="46"/>
      <c r="AL574" s="97">
        <f t="shared" si="135"/>
        <v>0</v>
      </c>
      <c r="BC574" s="56" t="str">
        <f t="shared" si="138"/>
        <v/>
      </c>
    </row>
    <row r="575" spans="2:60" x14ac:dyDescent="0.25">
      <c r="B575" s="63"/>
      <c r="C575" s="64"/>
      <c r="D575" s="64"/>
      <c r="E575" s="64"/>
      <c r="F575" s="95">
        <f>IFERROR(INDEX('1. Paquetes y Tareas'!$F$16:$F$84,MATCH(BC576,'1. Paquetes y Tareas'!$E$16:$E$84,0)),0)</f>
        <v>0</v>
      </c>
      <c r="G575" s="50"/>
      <c r="H575" s="96">
        <f>IF(E575="Sí",IFERROR(INDEX('3. Gasto Total '!$J$25:$J$43,MATCH(G575,'3. Gasto Total '!$B$25:$B$43,0)),""),IFERROR(INDEX('3. Gasto Total '!$I$25:$I$43,MATCH(G575,'3. Gasto Total '!$B$25:$B$43,0)),))</f>
        <v>0</v>
      </c>
      <c r="I575" s="40"/>
      <c r="J575" s="44"/>
      <c r="K575" s="44"/>
      <c r="L575" s="44"/>
      <c r="M575" s="44"/>
      <c r="N575" s="98">
        <f t="shared" si="136"/>
        <v>0</v>
      </c>
      <c r="O575" s="98">
        <f t="shared" si="137"/>
        <v>0</v>
      </c>
      <c r="P575" s="97">
        <f t="shared" si="128"/>
        <v>0</v>
      </c>
      <c r="Q575" s="44"/>
      <c r="R575" s="44"/>
      <c r="S575" s="53"/>
      <c r="T575" s="53"/>
      <c r="U575" s="97">
        <f t="shared" si="129"/>
        <v>0</v>
      </c>
      <c r="V575" s="44"/>
      <c r="W575" s="46"/>
      <c r="X575" s="54"/>
      <c r="Y575" s="53"/>
      <c r="Z575" s="97">
        <f t="shared" si="130"/>
        <v>0</v>
      </c>
      <c r="AA575" s="44"/>
      <c r="AB575" s="46"/>
      <c r="AC575" s="54"/>
      <c r="AD575" s="53"/>
      <c r="AE575" s="97">
        <f t="shared" si="131"/>
        <v>0</v>
      </c>
      <c r="AF575" s="97">
        <f t="shared" si="132"/>
        <v>0</v>
      </c>
      <c r="AG575" s="97">
        <f t="shared" si="133"/>
        <v>0</v>
      </c>
      <c r="AH575" s="97">
        <f t="shared" si="134"/>
        <v>0</v>
      </c>
      <c r="AI575" s="44"/>
      <c r="AJ575" s="46"/>
      <c r="AK575" s="46"/>
      <c r="AL575" s="97">
        <f t="shared" si="135"/>
        <v>0</v>
      </c>
      <c r="BC575" s="56" t="str">
        <f t="shared" si="138"/>
        <v/>
      </c>
    </row>
    <row r="576" spans="2:60" x14ac:dyDescent="0.25">
      <c r="B576" s="63"/>
      <c r="C576" s="64"/>
      <c r="D576" s="64"/>
      <c r="E576" s="64"/>
      <c r="F576" s="95">
        <f>IFERROR(INDEX('1. Paquetes y Tareas'!$F$16:$F$84,MATCH(BC577,'1. Paquetes y Tareas'!$E$16:$E$84,0)),0)</f>
        <v>0</v>
      </c>
      <c r="G576" s="50"/>
      <c r="H576" s="96">
        <f>IF(E576="Sí",IFERROR(INDEX('3. Gasto Total '!$J$25:$J$43,MATCH(G576,'3. Gasto Total '!$B$25:$B$43,0)),""),IFERROR(INDEX('3. Gasto Total '!$I$25:$I$43,MATCH(G576,'3. Gasto Total '!$B$25:$B$43,0)),))</f>
        <v>0</v>
      </c>
      <c r="I576" s="40"/>
      <c r="J576" s="44"/>
      <c r="K576" s="44"/>
      <c r="L576" s="44"/>
      <c r="M576" s="44"/>
      <c r="N576" s="98">
        <f t="shared" si="136"/>
        <v>0</v>
      </c>
      <c r="O576" s="98">
        <f t="shared" si="137"/>
        <v>0</v>
      </c>
      <c r="P576" s="97">
        <f t="shared" si="128"/>
        <v>0</v>
      </c>
      <c r="Q576" s="44"/>
      <c r="R576" s="44"/>
      <c r="S576" s="53"/>
      <c r="T576" s="53"/>
      <c r="U576" s="97">
        <f t="shared" si="129"/>
        <v>0</v>
      </c>
      <c r="V576" s="44"/>
      <c r="W576" s="46"/>
      <c r="X576" s="54"/>
      <c r="Y576" s="53"/>
      <c r="Z576" s="97">
        <f t="shared" si="130"/>
        <v>0</v>
      </c>
      <c r="AA576" s="44"/>
      <c r="AB576" s="46"/>
      <c r="AC576" s="54"/>
      <c r="AD576" s="53"/>
      <c r="AE576" s="97">
        <f t="shared" si="131"/>
        <v>0</v>
      </c>
      <c r="AF576" s="97">
        <f t="shared" si="132"/>
        <v>0</v>
      </c>
      <c r="AG576" s="97">
        <f t="shared" si="133"/>
        <v>0</v>
      </c>
      <c r="AH576" s="97">
        <f t="shared" si="134"/>
        <v>0</v>
      </c>
      <c r="AI576" s="44"/>
      <c r="AJ576" s="46"/>
      <c r="AK576" s="46"/>
      <c r="AL576" s="97">
        <f t="shared" si="135"/>
        <v>0</v>
      </c>
      <c r="BC576" s="56" t="str">
        <f t="shared" si="138"/>
        <v/>
      </c>
    </row>
    <row r="577" spans="2:55" x14ac:dyDescent="0.25">
      <c r="B577" s="63"/>
      <c r="C577" s="64"/>
      <c r="D577" s="64"/>
      <c r="E577" s="64"/>
      <c r="F577" s="95">
        <f>IFERROR(INDEX('1. Paquetes y Tareas'!$F$16:$F$84,MATCH(BC578,'1. Paquetes y Tareas'!$E$16:$E$84,0)),0)</f>
        <v>0</v>
      </c>
      <c r="G577" s="50"/>
      <c r="H577" s="96">
        <f>IF(E577="Sí",IFERROR(INDEX('3. Gasto Total '!$J$25:$J$43,MATCH(G577,'3. Gasto Total '!$B$25:$B$43,0)),""),IFERROR(INDEX('3. Gasto Total '!$I$25:$I$43,MATCH(G577,'3. Gasto Total '!$B$25:$B$43,0)),))</f>
        <v>0</v>
      </c>
      <c r="I577" s="40"/>
      <c r="J577" s="44"/>
      <c r="K577" s="44"/>
      <c r="L577" s="44"/>
      <c r="M577" s="44"/>
      <c r="N577" s="98">
        <f t="shared" si="136"/>
        <v>0</v>
      </c>
      <c r="O577" s="98">
        <f t="shared" si="137"/>
        <v>0</v>
      </c>
      <c r="P577" s="97">
        <f t="shared" si="128"/>
        <v>0</v>
      </c>
      <c r="Q577" s="44"/>
      <c r="R577" s="44"/>
      <c r="S577" s="53"/>
      <c r="T577" s="53"/>
      <c r="U577" s="97">
        <f t="shared" si="129"/>
        <v>0</v>
      </c>
      <c r="V577" s="44"/>
      <c r="W577" s="46"/>
      <c r="X577" s="54"/>
      <c r="Y577" s="53"/>
      <c r="Z577" s="97">
        <f t="shared" si="130"/>
        <v>0</v>
      </c>
      <c r="AA577" s="44"/>
      <c r="AB577" s="46"/>
      <c r="AC577" s="54"/>
      <c r="AD577" s="53"/>
      <c r="AE577" s="97">
        <f t="shared" si="131"/>
        <v>0</v>
      </c>
      <c r="AF577" s="97">
        <f t="shared" si="132"/>
        <v>0</v>
      </c>
      <c r="AG577" s="97">
        <f t="shared" si="133"/>
        <v>0</v>
      </c>
      <c r="AH577" s="97">
        <f t="shared" si="134"/>
        <v>0</v>
      </c>
      <c r="AI577" s="44"/>
      <c r="AJ577" s="46"/>
      <c r="AK577" s="46"/>
      <c r="AL577" s="97">
        <f t="shared" si="135"/>
        <v>0</v>
      </c>
      <c r="BC577" s="56" t="str">
        <f t="shared" si="138"/>
        <v/>
      </c>
    </row>
    <row r="578" spans="2:55" x14ac:dyDescent="0.25">
      <c r="B578" s="63"/>
      <c r="C578" s="64"/>
      <c r="D578" s="64"/>
      <c r="E578" s="64"/>
      <c r="F578" s="95">
        <f>IFERROR(INDEX('1. Paquetes y Tareas'!$F$16:$F$84,MATCH(BC579,'1. Paquetes y Tareas'!$E$16:$E$84,0)),0)</f>
        <v>0</v>
      </c>
      <c r="G578" s="50"/>
      <c r="H578" s="96">
        <f>IF(E578="Sí",IFERROR(INDEX('3. Gasto Total '!$J$25:$J$43,MATCH(G578,'3. Gasto Total '!$B$25:$B$43,0)),""),IFERROR(INDEX('3. Gasto Total '!$I$25:$I$43,MATCH(G578,'3. Gasto Total '!$B$25:$B$43,0)),))</f>
        <v>0</v>
      </c>
      <c r="I578" s="40"/>
      <c r="J578" s="44"/>
      <c r="K578" s="44"/>
      <c r="L578" s="44"/>
      <c r="M578" s="44"/>
      <c r="N578" s="98">
        <f t="shared" si="136"/>
        <v>0</v>
      </c>
      <c r="O578" s="98">
        <f t="shared" si="137"/>
        <v>0</v>
      </c>
      <c r="P578" s="97">
        <f t="shared" si="128"/>
        <v>0</v>
      </c>
      <c r="Q578" s="44"/>
      <c r="R578" s="44"/>
      <c r="S578" s="53"/>
      <c r="T578" s="53"/>
      <c r="U578" s="97">
        <f t="shared" si="129"/>
        <v>0</v>
      </c>
      <c r="V578" s="44"/>
      <c r="W578" s="46"/>
      <c r="X578" s="54"/>
      <c r="Y578" s="53"/>
      <c r="Z578" s="97">
        <f t="shared" si="130"/>
        <v>0</v>
      </c>
      <c r="AA578" s="44"/>
      <c r="AB578" s="46"/>
      <c r="AC578" s="54"/>
      <c r="AD578" s="53"/>
      <c r="AE578" s="97">
        <f t="shared" si="131"/>
        <v>0</v>
      </c>
      <c r="AF578" s="97">
        <f t="shared" si="132"/>
        <v>0</v>
      </c>
      <c r="AG578" s="97">
        <f t="shared" si="133"/>
        <v>0</v>
      </c>
      <c r="AH578" s="97">
        <f t="shared" si="134"/>
        <v>0</v>
      </c>
      <c r="AI578" s="44"/>
      <c r="AJ578" s="46"/>
      <c r="AK578" s="46"/>
      <c r="AL578" s="97">
        <f t="shared" si="135"/>
        <v>0</v>
      </c>
      <c r="BC578" s="56" t="str">
        <f t="shared" si="138"/>
        <v/>
      </c>
    </row>
    <row r="579" spans="2:55" x14ac:dyDescent="0.25">
      <c r="B579" s="63"/>
      <c r="C579" s="64"/>
      <c r="D579" s="64"/>
      <c r="E579" s="64"/>
      <c r="F579" s="95">
        <f>IFERROR(INDEX('1. Paquetes y Tareas'!$F$16:$F$84,MATCH(BC720,'1. Paquetes y Tareas'!$E$16:$E$84,0)),0)</f>
        <v>0</v>
      </c>
      <c r="G579" s="50"/>
      <c r="H579" s="96">
        <f>IF(E579="Sí",IFERROR(INDEX('3. Gasto Total '!$J$25:$J$43,MATCH(G579,'3. Gasto Total '!$B$25:$B$43,0)),""),IFERROR(INDEX('3. Gasto Total '!$I$25:$I$43,MATCH(G579,'3. Gasto Total '!$B$25:$B$43,0)),))</f>
        <v>0</v>
      </c>
      <c r="I579" s="40"/>
      <c r="J579" s="44"/>
      <c r="K579" s="44"/>
      <c r="L579" s="44"/>
      <c r="M579" s="44"/>
      <c r="N579" s="98">
        <f t="shared" si="136"/>
        <v>0</v>
      </c>
      <c r="O579" s="98">
        <f t="shared" si="137"/>
        <v>0</v>
      </c>
      <c r="P579" s="97">
        <f t="shared" si="128"/>
        <v>0</v>
      </c>
      <c r="Q579" s="44"/>
      <c r="R579" s="44"/>
      <c r="S579" s="53"/>
      <c r="T579" s="53"/>
      <c r="U579" s="97">
        <f t="shared" si="129"/>
        <v>0</v>
      </c>
      <c r="V579" s="44"/>
      <c r="W579" s="46"/>
      <c r="X579" s="54"/>
      <c r="Y579" s="53"/>
      <c r="Z579" s="97">
        <f t="shared" si="130"/>
        <v>0</v>
      </c>
      <c r="AA579" s="44"/>
      <c r="AB579" s="46"/>
      <c r="AC579" s="54"/>
      <c r="AD579" s="53"/>
      <c r="AE579" s="97">
        <f t="shared" si="131"/>
        <v>0</v>
      </c>
      <c r="AF579" s="97">
        <f t="shared" si="132"/>
        <v>0</v>
      </c>
      <c r="AG579" s="97">
        <f t="shared" si="133"/>
        <v>0</v>
      </c>
      <c r="AH579" s="97">
        <f t="shared" si="134"/>
        <v>0</v>
      </c>
      <c r="AI579" s="44"/>
      <c r="AJ579" s="46"/>
      <c r="AK579" s="46"/>
      <c r="AL579" s="97">
        <f t="shared" si="135"/>
        <v>0</v>
      </c>
      <c r="BC579" s="56" t="str">
        <f t="shared" si="138"/>
        <v/>
      </c>
    </row>
    <row r="580" spans="2:55" x14ac:dyDescent="0.25">
      <c r="B580" s="63"/>
      <c r="C580" s="64"/>
      <c r="D580" s="64"/>
      <c r="E580" s="64"/>
      <c r="F580" s="95">
        <f>IFERROR(INDEX('1. Paquetes y Tareas'!$F$16:$F$84,MATCH(BC581,'1. Paquetes y Tareas'!$E$16:$E$84,0)),0)</f>
        <v>0</v>
      </c>
      <c r="G580" s="50"/>
      <c r="H580" s="96">
        <f>IF(E580="Sí",IFERROR(INDEX('3. Gasto Total '!$J$25:$J$43,MATCH(G580,'3. Gasto Total '!$B$25:$B$43,0)),""),IFERROR(INDEX('3. Gasto Total '!$I$25:$I$43,MATCH(G580,'3. Gasto Total '!$B$25:$B$43,0)),))</f>
        <v>0</v>
      </c>
      <c r="I580" s="40"/>
      <c r="J580" s="44"/>
      <c r="K580" s="44"/>
      <c r="L580" s="44"/>
      <c r="M580" s="44"/>
      <c r="N580" s="98">
        <f t="shared" ref="N580:N719" si="139">L580*M580</f>
        <v>0</v>
      </c>
      <c r="O580" s="98">
        <f t="shared" ref="O580:O719" si="140">IF(M580&gt;60,L580*60,L580*M580)</f>
        <v>0</v>
      </c>
      <c r="P580" s="97">
        <f t="shared" ref="P580:P719" si="141">IFERROR(O580*$H580,0)</f>
        <v>0</v>
      </c>
      <c r="Q580" s="44"/>
      <c r="R580" s="44"/>
      <c r="S580" s="53"/>
      <c r="T580" s="53"/>
      <c r="U580" s="97">
        <f t="shared" ref="U580:U719" si="142">IFERROR(T580*$H580,0)</f>
        <v>0</v>
      </c>
      <c r="V580" s="44"/>
      <c r="W580" s="46"/>
      <c r="X580" s="54"/>
      <c r="Y580" s="53"/>
      <c r="Z580" s="97">
        <f t="shared" ref="Z580:Z719" si="143">IFERROR(Y580*$H580,0)</f>
        <v>0</v>
      </c>
      <c r="AA580" s="44"/>
      <c r="AB580" s="46"/>
      <c r="AC580" s="54"/>
      <c r="AD580" s="53"/>
      <c r="AE580" s="97">
        <f t="shared" ref="AE580:AE719" si="144">IFERROR(AD580*$H580,0)</f>
        <v>0</v>
      </c>
      <c r="AF580" s="97">
        <f t="shared" ref="AF580:AF719" si="145">N580+S580+X580+AC580</f>
        <v>0</v>
      </c>
      <c r="AG580" s="97">
        <f t="shared" ref="AG580:AG719" si="146">O580+T580+Y580+AD580</f>
        <v>0</v>
      </c>
      <c r="AH580" s="97">
        <f t="shared" ref="AH580:AH719" si="147">IFERROR(AG580*H580,0)</f>
        <v>0</v>
      </c>
      <c r="AI580" s="44"/>
      <c r="AJ580" s="46"/>
      <c r="AK580" s="46"/>
      <c r="AL580" s="97">
        <f t="shared" ref="AL580:AL719" si="148">IFERROR(AK580*$H580,0)</f>
        <v>0</v>
      </c>
      <c r="BC580" s="56" t="str">
        <f>CONCATENATE(B552,C552,D552)</f>
        <v/>
      </c>
    </row>
    <row r="581" spans="2:55" x14ac:dyDescent="0.25">
      <c r="B581" s="63"/>
      <c r="C581" s="64"/>
      <c r="D581" s="64"/>
      <c r="E581" s="64"/>
      <c r="F581" s="95">
        <f>IFERROR(INDEX('1. Paquetes y Tareas'!$F$16:$F$84,MATCH(BC582,'1. Paquetes y Tareas'!$E$16:$E$84,0)),0)</f>
        <v>0</v>
      </c>
      <c r="G581" s="50"/>
      <c r="H581" s="96">
        <f>IF(E581="Sí",IFERROR(INDEX('3. Gasto Total '!$J$25:$J$43,MATCH(G581,'3. Gasto Total '!$B$25:$B$43,0)),""),IFERROR(INDEX('3. Gasto Total '!$I$25:$I$43,MATCH(G581,'3. Gasto Total '!$B$25:$B$43,0)),))</f>
        <v>0</v>
      </c>
      <c r="I581" s="40"/>
      <c r="J581" s="44"/>
      <c r="K581" s="44"/>
      <c r="L581" s="44"/>
      <c r="M581" s="44"/>
      <c r="N581" s="98">
        <f t="shared" si="139"/>
        <v>0</v>
      </c>
      <c r="O581" s="98">
        <f t="shared" si="140"/>
        <v>0</v>
      </c>
      <c r="P581" s="97">
        <f t="shared" si="141"/>
        <v>0</v>
      </c>
      <c r="Q581" s="44"/>
      <c r="R581" s="44"/>
      <c r="S581" s="53"/>
      <c r="T581" s="53"/>
      <c r="U581" s="97">
        <f t="shared" si="142"/>
        <v>0</v>
      </c>
      <c r="V581" s="44"/>
      <c r="W581" s="46"/>
      <c r="X581" s="54"/>
      <c r="Y581" s="53"/>
      <c r="Z581" s="97">
        <f t="shared" si="143"/>
        <v>0</v>
      </c>
      <c r="AA581" s="44"/>
      <c r="AB581" s="46"/>
      <c r="AC581" s="54"/>
      <c r="AD581" s="53"/>
      <c r="AE581" s="97">
        <f t="shared" si="144"/>
        <v>0</v>
      </c>
      <c r="AF581" s="97">
        <f t="shared" si="145"/>
        <v>0</v>
      </c>
      <c r="AG581" s="97">
        <f t="shared" si="146"/>
        <v>0</v>
      </c>
      <c r="AH581" s="97">
        <f t="shared" si="147"/>
        <v>0</v>
      </c>
      <c r="AI581" s="44"/>
      <c r="AJ581" s="46"/>
      <c r="AK581" s="46"/>
      <c r="AL581" s="97">
        <f t="shared" si="148"/>
        <v>0</v>
      </c>
      <c r="BC581" s="56" t="str">
        <f t="shared" ref="BC581:BC719" si="149">CONCATENATE(B580,C580,D580)</f>
        <v/>
      </c>
    </row>
    <row r="582" spans="2:55" x14ac:dyDescent="0.25">
      <c r="B582" s="63"/>
      <c r="C582" s="64"/>
      <c r="D582" s="64"/>
      <c r="E582" s="64"/>
      <c r="F582" s="95">
        <f>IFERROR(INDEX('1. Paquetes y Tareas'!$F$16:$F$84,MATCH(BC583,'1. Paquetes y Tareas'!$E$16:$E$84,0)),0)</f>
        <v>0</v>
      </c>
      <c r="G582" s="50"/>
      <c r="H582" s="96">
        <f>IF(E582="Sí",IFERROR(INDEX('3. Gasto Total '!$J$25:$J$43,MATCH(G582,'3. Gasto Total '!$B$25:$B$43,0)),""),IFERROR(INDEX('3. Gasto Total '!$I$25:$I$43,MATCH(G582,'3. Gasto Total '!$B$25:$B$43,0)),))</f>
        <v>0</v>
      </c>
      <c r="I582" s="40"/>
      <c r="J582" s="44"/>
      <c r="K582" s="44"/>
      <c r="L582" s="44"/>
      <c r="M582" s="44"/>
      <c r="N582" s="98">
        <f t="shared" si="139"/>
        <v>0</v>
      </c>
      <c r="O582" s="98">
        <f t="shared" si="140"/>
        <v>0</v>
      </c>
      <c r="P582" s="97">
        <f t="shared" si="141"/>
        <v>0</v>
      </c>
      <c r="Q582" s="44"/>
      <c r="R582" s="44"/>
      <c r="S582" s="53"/>
      <c r="T582" s="53"/>
      <c r="U582" s="97">
        <f t="shared" si="142"/>
        <v>0</v>
      </c>
      <c r="V582" s="44"/>
      <c r="W582" s="46"/>
      <c r="X582" s="54"/>
      <c r="Y582" s="53"/>
      <c r="Z582" s="97">
        <f t="shared" si="143"/>
        <v>0</v>
      </c>
      <c r="AA582" s="44"/>
      <c r="AB582" s="46"/>
      <c r="AC582" s="54"/>
      <c r="AD582" s="53"/>
      <c r="AE582" s="97">
        <f t="shared" si="144"/>
        <v>0</v>
      </c>
      <c r="AF582" s="97">
        <f t="shared" si="145"/>
        <v>0</v>
      </c>
      <c r="AG582" s="97">
        <f t="shared" si="146"/>
        <v>0</v>
      </c>
      <c r="AH582" s="97">
        <f t="shared" si="147"/>
        <v>0</v>
      </c>
      <c r="AI582" s="44"/>
      <c r="AJ582" s="46"/>
      <c r="AK582" s="46"/>
      <c r="AL582" s="97">
        <f t="shared" si="148"/>
        <v>0</v>
      </c>
      <c r="BC582" s="56" t="str">
        <f t="shared" si="149"/>
        <v/>
      </c>
    </row>
    <row r="583" spans="2:55" x14ac:dyDescent="0.25">
      <c r="B583" s="63"/>
      <c r="C583" s="64"/>
      <c r="D583" s="64"/>
      <c r="E583" s="64"/>
      <c r="F583" s="95">
        <f>IFERROR(INDEX('1. Paquetes y Tareas'!$F$16:$F$84,MATCH(BC697,'1. Paquetes y Tareas'!$E$16:$E$84,0)),0)</f>
        <v>0</v>
      </c>
      <c r="G583" s="50"/>
      <c r="H583" s="96">
        <f>IF(E583="Sí",IFERROR(INDEX('3. Gasto Total '!$J$25:$J$43,MATCH(G583,'3. Gasto Total '!$B$25:$B$43,0)),""),IFERROR(INDEX('3. Gasto Total '!$I$25:$I$43,MATCH(G583,'3. Gasto Total '!$B$25:$B$43,0)),))</f>
        <v>0</v>
      </c>
      <c r="I583" s="40"/>
      <c r="J583" s="44"/>
      <c r="K583" s="44"/>
      <c r="L583" s="44"/>
      <c r="M583" s="44"/>
      <c r="N583" s="98">
        <f t="shared" si="139"/>
        <v>0</v>
      </c>
      <c r="O583" s="98">
        <f t="shared" si="140"/>
        <v>0</v>
      </c>
      <c r="P583" s="97">
        <f t="shared" si="141"/>
        <v>0</v>
      </c>
      <c r="Q583" s="44"/>
      <c r="R583" s="44"/>
      <c r="S583" s="53"/>
      <c r="T583" s="53"/>
      <c r="U583" s="97">
        <f t="shared" si="142"/>
        <v>0</v>
      </c>
      <c r="V583" s="44"/>
      <c r="W583" s="46"/>
      <c r="X583" s="54"/>
      <c r="Y583" s="53"/>
      <c r="Z583" s="97">
        <f t="shared" si="143"/>
        <v>0</v>
      </c>
      <c r="AA583" s="44"/>
      <c r="AB583" s="46"/>
      <c r="AC583" s="54"/>
      <c r="AD583" s="53"/>
      <c r="AE583" s="97">
        <f t="shared" si="144"/>
        <v>0</v>
      </c>
      <c r="AF583" s="97">
        <f t="shared" si="145"/>
        <v>0</v>
      </c>
      <c r="AG583" s="97">
        <f t="shared" si="146"/>
        <v>0</v>
      </c>
      <c r="AH583" s="97">
        <f t="shared" si="147"/>
        <v>0</v>
      </c>
      <c r="AI583" s="44"/>
      <c r="AJ583" s="46"/>
      <c r="AK583" s="46"/>
      <c r="AL583" s="97">
        <f t="shared" si="148"/>
        <v>0</v>
      </c>
      <c r="BC583" s="56" t="str">
        <f t="shared" si="149"/>
        <v/>
      </c>
    </row>
    <row r="584" spans="2:55" x14ac:dyDescent="0.25">
      <c r="B584" s="63"/>
      <c r="C584" s="64"/>
      <c r="D584" s="64"/>
      <c r="E584" s="64"/>
      <c r="F584" s="95">
        <f>IFERROR(INDEX('1. Paquetes y Tareas'!$F$16:$F$84,MATCH(BC585,'1. Paquetes y Tareas'!$E$16:$E$84,0)),0)</f>
        <v>0</v>
      </c>
      <c r="G584" s="50"/>
      <c r="H584" s="96">
        <f>IF(E584="Sí",IFERROR(INDEX('3. Gasto Total '!$J$25:$J$43,MATCH(G584,'3. Gasto Total '!$B$25:$B$43,0)),""),IFERROR(INDEX('3. Gasto Total '!$I$25:$I$43,MATCH(G584,'3. Gasto Total '!$B$25:$B$43,0)),))</f>
        <v>0</v>
      </c>
      <c r="I584" s="40"/>
      <c r="J584" s="44"/>
      <c r="K584" s="44"/>
      <c r="L584" s="44"/>
      <c r="M584" s="44"/>
      <c r="N584" s="98">
        <f t="shared" ref="N584:N696" si="150">L584*M584</f>
        <v>0</v>
      </c>
      <c r="O584" s="98">
        <f t="shared" ref="O584:O696" si="151">IF(M584&gt;60,L584*60,L584*M584)</f>
        <v>0</v>
      </c>
      <c r="P584" s="97">
        <f t="shared" ref="P584:P696" si="152">IFERROR(O584*$H584,0)</f>
        <v>0</v>
      </c>
      <c r="Q584" s="44"/>
      <c r="R584" s="44"/>
      <c r="S584" s="53"/>
      <c r="T584" s="53"/>
      <c r="U584" s="97">
        <f t="shared" ref="U584:U696" si="153">IFERROR(T584*$H584,0)</f>
        <v>0</v>
      </c>
      <c r="V584" s="44"/>
      <c r="W584" s="46"/>
      <c r="X584" s="54"/>
      <c r="Y584" s="53"/>
      <c r="Z584" s="97">
        <f t="shared" ref="Z584:Z696" si="154">IFERROR(Y584*$H584,0)</f>
        <v>0</v>
      </c>
      <c r="AA584" s="44"/>
      <c r="AB584" s="46"/>
      <c r="AC584" s="54"/>
      <c r="AD584" s="53"/>
      <c r="AE584" s="97">
        <f t="shared" ref="AE584:AE696" si="155">IFERROR(AD584*$H584,0)</f>
        <v>0</v>
      </c>
      <c r="AF584" s="97">
        <f t="shared" ref="AF584:AF696" si="156">N584+S584+X584+AC584</f>
        <v>0</v>
      </c>
      <c r="AG584" s="97">
        <f t="shared" ref="AG584:AG696" si="157">O584+T584+Y584+AD584</f>
        <v>0</v>
      </c>
      <c r="AH584" s="97">
        <f t="shared" ref="AH584:AH696" si="158">IFERROR(AG584*H584,0)</f>
        <v>0</v>
      </c>
      <c r="AI584" s="44"/>
      <c r="AJ584" s="46"/>
      <c r="AK584" s="46"/>
      <c r="AL584" s="97">
        <f t="shared" ref="AL584:AL696" si="159">IFERROR(AK584*$H584,0)</f>
        <v>0</v>
      </c>
      <c r="BC584" s="56" t="str">
        <f>CONCATENATE(B531,C531,D531)</f>
        <v/>
      </c>
    </row>
    <row r="585" spans="2:55" x14ac:dyDescent="0.25">
      <c r="B585" s="63"/>
      <c r="C585" s="64"/>
      <c r="D585" s="64"/>
      <c r="E585" s="64"/>
      <c r="F585" s="95">
        <f>IFERROR(INDEX('1. Paquetes y Tareas'!$F$16:$F$84,MATCH(BC586,'1. Paquetes y Tareas'!$E$16:$E$84,0)),0)</f>
        <v>0</v>
      </c>
      <c r="G585" s="50"/>
      <c r="H585" s="96">
        <f>IF(E585="Sí",IFERROR(INDEX('3. Gasto Total '!$J$25:$J$43,MATCH(G585,'3. Gasto Total '!$B$25:$B$43,0)),""),IFERROR(INDEX('3. Gasto Total '!$I$25:$I$43,MATCH(G585,'3. Gasto Total '!$B$25:$B$43,0)),))</f>
        <v>0</v>
      </c>
      <c r="I585" s="40"/>
      <c r="J585" s="44"/>
      <c r="K585" s="44"/>
      <c r="L585" s="44"/>
      <c r="M585" s="44"/>
      <c r="N585" s="98">
        <f t="shared" si="150"/>
        <v>0</v>
      </c>
      <c r="O585" s="98">
        <f t="shared" si="151"/>
        <v>0</v>
      </c>
      <c r="P585" s="97">
        <f t="shared" si="152"/>
        <v>0</v>
      </c>
      <c r="Q585" s="44"/>
      <c r="R585" s="44"/>
      <c r="S585" s="53"/>
      <c r="T585" s="53"/>
      <c r="U585" s="97">
        <f t="shared" si="153"/>
        <v>0</v>
      </c>
      <c r="V585" s="44"/>
      <c r="W585" s="46"/>
      <c r="X585" s="54"/>
      <c r="Y585" s="53"/>
      <c r="Z585" s="97">
        <f t="shared" si="154"/>
        <v>0</v>
      </c>
      <c r="AA585" s="44"/>
      <c r="AB585" s="46"/>
      <c r="AC585" s="54"/>
      <c r="AD585" s="53"/>
      <c r="AE585" s="97">
        <f t="shared" si="155"/>
        <v>0</v>
      </c>
      <c r="AF585" s="97">
        <f t="shared" si="156"/>
        <v>0</v>
      </c>
      <c r="AG585" s="97">
        <f t="shared" si="157"/>
        <v>0</v>
      </c>
      <c r="AH585" s="97">
        <f t="shared" si="158"/>
        <v>0</v>
      </c>
      <c r="AI585" s="44"/>
      <c r="AJ585" s="46"/>
      <c r="AK585" s="46"/>
      <c r="AL585" s="97">
        <f t="shared" si="159"/>
        <v>0</v>
      </c>
      <c r="BC585" s="56" t="str">
        <f t="shared" ref="BC585:BC667" si="160">CONCATENATE(B584,C584,D584)</f>
        <v/>
      </c>
    </row>
    <row r="586" spans="2:55" x14ac:dyDescent="0.25">
      <c r="B586" s="63"/>
      <c r="C586" s="64"/>
      <c r="D586" s="64"/>
      <c r="E586" s="64"/>
      <c r="F586" s="95">
        <f>IFERROR(INDEX('1. Paquetes y Tareas'!$F$16:$F$84,MATCH(BC587,'1. Paquetes y Tareas'!$E$16:$E$84,0)),0)</f>
        <v>0</v>
      </c>
      <c r="G586" s="50"/>
      <c r="H586" s="96">
        <f>IF(E586="Sí",IFERROR(INDEX('3. Gasto Total '!$J$25:$J$43,MATCH(G586,'3. Gasto Total '!$B$25:$B$43,0)),""),IFERROR(INDEX('3. Gasto Total '!$I$25:$I$43,MATCH(G586,'3. Gasto Total '!$B$25:$B$43,0)),))</f>
        <v>0</v>
      </c>
      <c r="I586" s="40"/>
      <c r="J586" s="44"/>
      <c r="K586" s="44"/>
      <c r="L586" s="44"/>
      <c r="M586" s="44"/>
      <c r="N586" s="98">
        <f t="shared" si="150"/>
        <v>0</v>
      </c>
      <c r="O586" s="98">
        <f t="shared" si="151"/>
        <v>0</v>
      </c>
      <c r="P586" s="97">
        <f t="shared" si="152"/>
        <v>0</v>
      </c>
      <c r="Q586" s="44"/>
      <c r="R586" s="44"/>
      <c r="S586" s="53"/>
      <c r="T586" s="53"/>
      <c r="U586" s="97">
        <f t="shared" si="153"/>
        <v>0</v>
      </c>
      <c r="V586" s="44"/>
      <c r="W586" s="46"/>
      <c r="X586" s="54"/>
      <c r="Y586" s="53"/>
      <c r="Z586" s="97">
        <f t="shared" si="154"/>
        <v>0</v>
      </c>
      <c r="AA586" s="44"/>
      <c r="AB586" s="46"/>
      <c r="AC586" s="54"/>
      <c r="AD586" s="53"/>
      <c r="AE586" s="97">
        <f t="shared" si="155"/>
        <v>0</v>
      </c>
      <c r="AF586" s="97">
        <f t="shared" si="156"/>
        <v>0</v>
      </c>
      <c r="AG586" s="97">
        <f t="shared" si="157"/>
        <v>0</v>
      </c>
      <c r="AH586" s="97">
        <f t="shared" si="158"/>
        <v>0</v>
      </c>
      <c r="AI586" s="44"/>
      <c r="AJ586" s="46"/>
      <c r="AK586" s="46"/>
      <c r="AL586" s="97">
        <f t="shared" si="159"/>
        <v>0</v>
      </c>
      <c r="BC586" s="56" t="str">
        <f t="shared" si="160"/>
        <v/>
      </c>
    </row>
    <row r="587" spans="2:55" x14ac:dyDescent="0.25">
      <c r="B587" s="63"/>
      <c r="C587" s="64"/>
      <c r="D587" s="64"/>
      <c r="E587" s="64"/>
      <c r="F587" s="95">
        <f>IFERROR(INDEX('1. Paquetes y Tareas'!$F$16:$F$84,MATCH(BC588,'1. Paquetes y Tareas'!$E$16:$E$84,0)),0)</f>
        <v>0</v>
      </c>
      <c r="G587" s="50"/>
      <c r="H587" s="96">
        <f>IF(E587="Sí",IFERROR(INDEX('3. Gasto Total '!$J$25:$J$43,MATCH(G587,'3. Gasto Total '!$B$25:$B$43,0)),""),IFERROR(INDEX('3. Gasto Total '!$I$25:$I$43,MATCH(G587,'3. Gasto Total '!$B$25:$B$43,0)),))</f>
        <v>0</v>
      </c>
      <c r="I587" s="40"/>
      <c r="J587" s="44"/>
      <c r="K587" s="44"/>
      <c r="L587" s="44"/>
      <c r="M587" s="44"/>
      <c r="N587" s="98">
        <f t="shared" si="150"/>
        <v>0</v>
      </c>
      <c r="O587" s="98">
        <f t="shared" si="151"/>
        <v>0</v>
      </c>
      <c r="P587" s="97">
        <f t="shared" si="152"/>
        <v>0</v>
      </c>
      <c r="Q587" s="44"/>
      <c r="R587" s="44"/>
      <c r="S587" s="53"/>
      <c r="T587" s="53"/>
      <c r="U587" s="97">
        <f t="shared" si="153"/>
        <v>0</v>
      </c>
      <c r="V587" s="44"/>
      <c r="W587" s="46"/>
      <c r="X587" s="54"/>
      <c r="Y587" s="53"/>
      <c r="Z587" s="97">
        <f t="shared" si="154"/>
        <v>0</v>
      </c>
      <c r="AA587" s="44"/>
      <c r="AB587" s="46"/>
      <c r="AC587" s="54"/>
      <c r="AD587" s="53"/>
      <c r="AE587" s="97">
        <f t="shared" si="155"/>
        <v>0</v>
      </c>
      <c r="AF587" s="97">
        <f t="shared" si="156"/>
        <v>0</v>
      </c>
      <c r="AG587" s="97">
        <f t="shared" si="157"/>
        <v>0</v>
      </c>
      <c r="AH587" s="97">
        <f t="shared" si="158"/>
        <v>0</v>
      </c>
      <c r="AI587" s="44"/>
      <c r="AJ587" s="46"/>
      <c r="AK587" s="46"/>
      <c r="AL587" s="97">
        <f t="shared" si="159"/>
        <v>0</v>
      </c>
      <c r="BC587" s="56" t="str">
        <f t="shared" si="160"/>
        <v/>
      </c>
    </row>
    <row r="588" spans="2:55" x14ac:dyDescent="0.25">
      <c r="B588" s="63"/>
      <c r="C588" s="64"/>
      <c r="D588" s="64"/>
      <c r="E588" s="64"/>
      <c r="F588" s="95">
        <f>IFERROR(INDEX('1. Paquetes y Tareas'!$F$16:$F$84,MATCH(BC589,'1. Paquetes y Tareas'!$E$16:$E$84,0)),0)</f>
        <v>0</v>
      </c>
      <c r="G588" s="50"/>
      <c r="H588" s="96">
        <f>IF(E588="Sí",IFERROR(INDEX('3. Gasto Total '!$J$25:$J$43,MATCH(G588,'3. Gasto Total '!$B$25:$B$43,0)),""),IFERROR(INDEX('3. Gasto Total '!$I$25:$I$43,MATCH(G588,'3. Gasto Total '!$B$25:$B$43,0)),))</f>
        <v>0</v>
      </c>
      <c r="I588" s="40"/>
      <c r="J588" s="44"/>
      <c r="K588" s="44"/>
      <c r="L588" s="44"/>
      <c r="M588" s="44"/>
      <c r="N588" s="98">
        <f t="shared" si="150"/>
        <v>0</v>
      </c>
      <c r="O588" s="98">
        <f t="shared" si="151"/>
        <v>0</v>
      </c>
      <c r="P588" s="97">
        <f t="shared" si="152"/>
        <v>0</v>
      </c>
      <c r="Q588" s="44"/>
      <c r="R588" s="44"/>
      <c r="S588" s="53"/>
      <c r="T588" s="53"/>
      <c r="U588" s="97">
        <f t="shared" si="153"/>
        <v>0</v>
      </c>
      <c r="V588" s="44"/>
      <c r="W588" s="46"/>
      <c r="X588" s="54"/>
      <c r="Y588" s="53"/>
      <c r="Z588" s="97">
        <f t="shared" si="154"/>
        <v>0</v>
      </c>
      <c r="AA588" s="44"/>
      <c r="AB588" s="46"/>
      <c r="AC588" s="54"/>
      <c r="AD588" s="53"/>
      <c r="AE588" s="97">
        <f t="shared" si="155"/>
        <v>0</v>
      </c>
      <c r="AF588" s="97">
        <f t="shared" si="156"/>
        <v>0</v>
      </c>
      <c r="AG588" s="97">
        <f t="shared" si="157"/>
        <v>0</v>
      </c>
      <c r="AH588" s="97">
        <f t="shared" si="158"/>
        <v>0</v>
      </c>
      <c r="AI588" s="44"/>
      <c r="AJ588" s="46"/>
      <c r="AK588" s="46"/>
      <c r="AL588" s="97">
        <f t="shared" si="159"/>
        <v>0</v>
      </c>
      <c r="BC588" s="56" t="str">
        <f t="shared" si="160"/>
        <v/>
      </c>
    </row>
    <row r="589" spans="2:55" x14ac:dyDescent="0.25">
      <c r="B589" s="63"/>
      <c r="C589" s="64"/>
      <c r="D589" s="64"/>
      <c r="E589" s="64"/>
      <c r="F589" s="95">
        <f>IFERROR(INDEX('1. Paquetes y Tareas'!$F$16:$F$84,MATCH(BC590,'1. Paquetes y Tareas'!$E$16:$E$84,0)),0)</f>
        <v>0</v>
      </c>
      <c r="G589" s="50"/>
      <c r="H589" s="96">
        <f>IF(E589="Sí",IFERROR(INDEX('3. Gasto Total '!$J$25:$J$43,MATCH(G589,'3. Gasto Total '!$B$25:$B$43,0)),""),IFERROR(INDEX('3. Gasto Total '!$I$25:$I$43,MATCH(G589,'3. Gasto Total '!$B$25:$B$43,0)),))</f>
        <v>0</v>
      </c>
      <c r="I589" s="40"/>
      <c r="J589" s="44"/>
      <c r="K589" s="44"/>
      <c r="L589" s="44"/>
      <c r="M589" s="44"/>
      <c r="N589" s="98">
        <f t="shared" si="150"/>
        <v>0</v>
      </c>
      <c r="O589" s="98">
        <f t="shared" si="151"/>
        <v>0</v>
      </c>
      <c r="P589" s="97">
        <f t="shared" si="152"/>
        <v>0</v>
      </c>
      <c r="Q589" s="44"/>
      <c r="R589" s="44"/>
      <c r="S589" s="53"/>
      <c r="T589" s="53"/>
      <c r="U589" s="97">
        <f t="shared" si="153"/>
        <v>0</v>
      </c>
      <c r="V589" s="44"/>
      <c r="W589" s="46"/>
      <c r="X589" s="54"/>
      <c r="Y589" s="53"/>
      <c r="Z589" s="97">
        <f t="shared" si="154"/>
        <v>0</v>
      </c>
      <c r="AA589" s="44"/>
      <c r="AB589" s="46"/>
      <c r="AC589" s="54"/>
      <c r="AD589" s="53"/>
      <c r="AE589" s="97">
        <f t="shared" si="155"/>
        <v>0</v>
      </c>
      <c r="AF589" s="97">
        <f t="shared" si="156"/>
        <v>0</v>
      </c>
      <c r="AG589" s="97">
        <f t="shared" si="157"/>
        <v>0</v>
      </c>
      <c r="AH589" s="97">
        <f t="shared" si="158"/>
        <v>0</v>
      </c>
      <c r="AI589" s="44"/>
      <c r="AJ589" s="46"/>
      <c r="AK589" s="46"/>
      <c r="AL589" s="97">
        <f t="shared" si="159"/>
        <v>0</v>
      </c>
      <c r="BC589" s="56" t="str">
        <f t="shared" si="160"/>
        <v/>
      </c>
    </row>
    <row r="590" spans="2:55" x14ac:dyDescent="0.25">
      <c r="B590" s="63"/>
      <c r="C590" s="64"/>
      <c r="D590" s="64"/>
      <c r="E590" s="64"/>
      <c r="F590" s="95">
        <f>IFERROR(INDEX('1. Paquetes y Tareas'!$F$16:$F$84,MATCH(BC591,'1. Paquetes y Tareas'!$E$16:$E$84,0)),0)</f>
        <v>0</v>
      </c>
      <c r="G590" s="50"/>
      <c r="H590" s="96">
        <f>IF(E590="Sí",IFERROR(INDEX('3. Gasto Total '!$J$25:$J$43,MATCH(G590,'3. Gasto Total '!$B$25:$B$43,0)),""),IFERROR(INDEX('3. Gasto Total '!$I$25:$I$43,MATCH(G590,'3. Gasto Total '!$B$25:$B$43,0)),))</f>
        <v>0</v>
      </c>
      <c r="I590" s="40"/>
      <c r="J590" s="44"/>
      <c r="K590" s="44"/>
      <c r="L590" s="44"/>
      <c r="M590" s="44"/>
      <c r="N590" s="98">
        <f t="shared" si="150"/>
        <v>0</v>
      </c>
      <c r="O590" s="98">
        <f t="shared" si="151"/>
        <v>0</v>
      </c>
      <c r="P590" s="97">
        <f t="shared" si="152"/>
        <v>0</v>
      </c>
      <c r="Q590" s="44"/>
      <c r="R590" s="44"/>
      <c r="S590" s="53"/>
      <c r="T590" s="53"/>
      <c r="U590" s="97">
        <f t="shared" si="153"/>
        <v>0</v>
      </c>
      <c r="V590" s="44"/>
      <c r="W590" s="46"/>
      <c r="X590" s="54"/>
      <c r="Y590" s="53"/>
      <c r="Z590" s="97">
        <f t="shared" si="154"/>
        <v>0</v>
      </c>
      <c r="AA590" s="44"/>
      <c r="AB590" s="46"/>
      <c r="AC590" s="54"/>
      <c r="AD590" s="53"/>
      <c r="AE590" s="97">
        <f t="shared" si="155"/>
        <v>0</v>
      </c>
      <c r="AF590" s="97">
        <f t="shared" si="156"/>
        <v>0</v>
      </c>
      <c r="AG590" s="97">
        <f t="shared" si="157"/>
        <v>0</v>
      </c>
      <c r="AH590" s="97">
        <f t="shared" si="158"/>
        <v>0</v>
      </c>
      <c r="AI590" s="44"/>
      <c r="AJ590" s="46"/>
      <c r="AK590" s="46"/>
      <c r="AL590" s="97">
        <f t="shared" si="159"/>
        <v>0</v>
      </c>
      <c r="BC590" s="56" t="str">
        <f t="shared" si="160"/>
        <v/>
      </c>
    </row>
    <row r="591" spans="2:55" x14ac:dyDescent="0.25">
      <c r="B591" s="63"/>
      <c r="C591" s="64"/>
      <c r="D591" s="64"/>
      <c r="E591" s="64"/>
      <c r="F591" s="95">
        <f>IFERROR(INDEX('1. Paquetes y Tareas'!$F$16:$F$84,MATCH(BC592,'1. Paquetes y Tareas'!$E$16:$E$84,0)),0)</f>
        <v>0</v>
      </c>
      <c r="G591" s="50"/>
      <c r="H591" s="96">
        <f>IF(E591="Sí",IFERROR(INDEX('3. Gasto Total '!$J$25:$J$43,MATCH(G591,'3. Gasto Total '!$B$25:$B$43,0)),""),IFERROR(INDEX('3. Gasto Total '!$I$25:$I$43,MATCH(G591,'3. Gasto Total '!$B$25:$B$43,0)),))</f>
        <v>0</v>
      </c>
      <c r="I591" s="40"/>
      <c r="J591" s="44"/>
      <c r="K591" s="44"/>
      <c r="L591" s="44"/>
      <c r="M591" s="44"/>
      <c r="N591" s="98">
        <f t="shared" si="150"/>
        <v>0</v>
      </c>
      <c r="O591" s="98">
        <f t="shared" si="151"/>
        <v>0</v>
      </c>
      <c r="P591" s="97">
        <f t="shared" si="152"/>
        <v>0</v>
      </c>
      <c r="Q591" s="44"/>
      <c r="R591" s="44"/>
      <c r="S591" s="53"/>
      <c r="T591" s="53"/>
      <c r="U591" s="97">
        <f t="shared" si="153"/>
        <v>0</v>
      </c>
      <c r="V591" s="44"/>
      <c r="W591" s="46"/>
      <c r="X591" s="54"/>
      <c r="Y591" s="53"/>
      <c r="Z591" s="97">
        <f t="shared" si="154"/>
        <v>0</v>
      </c>
      <c r="AA591" s="44"/>
      <c r="AB591" s="46"/>
      <c r="AC591" s="54"/>
      <c r="AD591" s="53"/>
      <c r="AE591" s="97">
        <f t="shared" si="155"/>
        <v>0</v>
      </c>
      <c r="AF591" s="97">
        <f t="shared" si="156"/>
        <v>0</v>
      </c>
      <c r="AG591" s="97">
        <f t="shared" si="157"/>
        <v>0</v>
      </c>
      <c r="AH591" s="97">
        <f t="shared" si="158"/>
        <v>0</v>
      </c>
      <c r="AI591" s="44"/>
      <c r="AJ591" s="46"/>
      <c r="AK591" s="46"/>
      <c r="AL591" s="97">
        <f t="shared" si="159"/>
        <v>0</v>
      </c>
      <c r="BC591" s="56" t="str">
        <f t="shared" si="160"/>
        <v/>
      </c>
    </row>
    <row r="592" spans="2:55" x14ac:dyDescent="0.25">
      <c r="B592" s="63"/>
      <c r="C592" s="64"/>
      <c r="D592" s="64"/>
      <c r="E592" s="64"/>
      <c r="F592" s="95">
        <f>IFERROR(INDEX('1. Paquetes y Tareas'!$F$16:$F$84,MATCH(BC654,'1. Paquetes y Tareas'!$E$16:$E$84,0)),0)</f>
        <v>0</v>
      </c>
      <c r="G592" s="50"/>
      <c r="H592" s="96">
        <f>IF(E592="Sí",IFERROR(INDEX('3. Gasto Total '!$J$25:$J$43,MATCH(G592,'3. Gasto Total '!$B$25:$B$43,0)),""),IFERROR(INDEX('3. Gasto Total '!$I$25:$I$43,MATCH(G592,'3. Gasto Total '!$B$25:$B$43,0)),))</f>
        <v>0</v>
      </c>
      <c r="I592" s="40"/>
      <c r="J592" s="44"/>
      <c r="K592" s="44"/>
      <c r="L592" s="44"/>
      <c r="M592" s="44"/>
      <c r="N592" s="98">
        <f t="shared" si="150"/>
        <v>0</v>
      </c>
      <c r="O592" s="98">
        <f t="shared" si="151"/>
        <v>0</v>
      </c>
      <c r="P592" s="97">
        <f t="shared" si="152"/>
        <v>0</v>
      </c>
      <c r="Q592" s="44"/>
      <c r="R592" s="44"/>
      <c r="S592" s="53"/>
      <c r="T592" s="53"/>
      <c r="U592" s="97">
        <f t="shared" si="153"/>
        <v>0</v>
      </c>
      <c r="V592" s="44"/>
      <c r="W592" s="46"/>
      <c r="X592" s="54"/>
      <c r="Y592" s="53"/>
      <c r="Z592" s="97">
        <f t="shared" si="154"/>
        <v>0</v>
      </c>
      <c r="AA592" s="44"/>
      <c r="AB592" s="46"/>
      <c r="AC592" s="54"/>
      <c r="AD592" s="53"/>
      <c r="AE592" s="97">
        <f t="shared" si="155"/>
        <v>0</v>
      </c>
      <c r="AF592" s="97">
        <f t="shared" si="156"/>
        <v>0</v>
      </c>
      <c r="AG592" s="97">
        <f t="shared" si="157"/>
        <v>0</v>
      </c>
      <c r="AH592" s="97">
        <f t="shared" si="158"/>
        <v>0</v>
      </c>
      <c r="AI592" s="44"/>
      <c r="AJ592" s="46"/>
      <c r="AK592" s="46"/>
      <c r="AL592" s="97">
        <f t="shared" si="159"/>
        <v>0</v>
      </c>
      <c r="BC592" s="56" t="str">
        <f t="shared" si="160"/>
        <v/>
      </c>
    </row>
    <row r="593" spans="2:55" x14ac:dyDescent="0.25">
      <c r="B593" s="63"/>
      <c r="C593" s="64"/>
      <c r="D593" s="64"/>
      <c r="E593" s="64"/>
      <c r="F593" s="95">
        <f>IFERROR(INDEX('1. Paquetes y Tareas'!$F$16:$F$84,MATCH(BC594,'1. Paquetes y Tareas'!$E$16:$E$84,0)),0)</f>
        <v>0</v>
      </c>
      <c r="G593" s="50"/>
      <c r="H593" s="96">
        <f>IF(E593="Sí",IFERROR(INDEX('3. Gasto Total '!$J$25:$J$43,MATCH(G593,'3. Gasto Total '!$B$25:$B$43,0)),""),IFERROR(INDEX('3. Gasto Total '!$I$25:$I$43,MATCH(G593,'3. Gasto Total '!$B$25:$B$43,0)),))</f>
        <v>0</v>
      </c>
      <c r="I593" s="40"/>
      <c r="J593" s="44"/>
      <c r="K593" s="44"/>
      <c r="L593" s="44"/>
      <c r="M593" s="44"/>
      <c r="N593" s="98">
        <f t="shared" ref="N593:N653" si="161">L593*M593</f>
        <v>0</v>
      </c>
      <c r="O593" s="98">
        <f t="shared" ref="O593:O653" si="162">IF(M593&gt;60,L593*60,L593*M593)</f>
        <v>0</v>
      </c>
      <c r="P593" s="97">
        <f t="shared" ref="P593:P653" si="163">IFERROR(O593*$H593,0)</f>
        <v>0</v>
      </c>
      <c r="Q593" s="44"/>
      <c r="R593" s="44"/>
      <c r="S593" s="53"/>
      <c r="T593" s="53"/>
      <c r="U593" s="97">
        <f t="shared" ref="U593:U653" si="164">IFERROR(T593*$H593,0)</f>
        <v>0</v>
      </c>
      <c r="V593" s="44"/>
      <c r="W593" s="46"/>
      <c r="X593" s="54"/>
      <c r="Y593" s="53"/>
      <c r="Z593" s="97">
        <f t="shared" ref="Z593:Z653" si="165">IFERROR(Y593*$H593,0)</f>
        <v>0</v>
      </c>
      <c r="AA593" s="44"/>
      <c r="AB593" s="46"/>
      <c r="AC593" s="54"/>
      <c r="AD593" s="53"/>
      <c r="AE593" s="97">
        <f t="shared" ref="AE593:AE653" si="166">IFERROR(AD593*$H593,0)</f>
        <v>0</v>
      </c>
      <c r="AF593" s="97">
        <f t="shared" ref="AF593:AF653" si="167">N593+S593+X593+AC593</f>
        <v>0</v>
      </c>
      <c r="AG593" s="97">
        <f t="shared" ref="AG593:AG653" si="168">O593+T593+Y593+AD593</f>
        <v>0</v>
      </c>
      <c r="AH593" s="97">
        <f t="shared" ref="AH593:AH653" si="169">IFERROR(AG593*H593,0)</f>
        <v>0</v>
      </c>
      <c r="AI593" s="44"/>
      <c r="AJ593" s="46"/>
      <c r="AK593" s="46"/>
      <c r="AL593" s="97">
        <f t="shared" ref="AL593:AL653" si="170">IFERROR(AK593*$H593,0)</f>
        <v>0</v>
      </c>
      <c r="BC593" s="56" t="str">
        <f>CONCATENATE(B531,C531,D531)</f>
        <v/>
      </c>
    </row>
    <row r="594" spans="2:55" x14ac:dyDescent="0.25">
      <c r="B594" s="63"/>
      <c r="C594" s="64"/>
      <c r="D594" s="64"/>
      <c r="E594" s="64"/>
      <c r="F594" s="95">
        <f>IFERROR(INDEX('1. Paquetes y Tareas'!$F$16:$F$84,MATCH(BC595,'1. Paquetes y Tareas'!$E$16:$E$84,0)),0)</f>
        <v>0</v>
      </c>
      <c r="G594" s="50"/>
      <c r="H594" s="96">
        <f>IF(E594="Sí",IFERROR(INDEX('3. Gasto Total '!$J$25:$J$43,MATCH(G594,'3. Gasto Total '!$B$25:$B$43,0)),""),IFERROR(INDEX('3. Gasto Total '!$I$25:$I$43,MATCH(G594,'3. Gasto Total '!$B$25:$B$43,0)),))</f>
        <v>0</v>
      </c>
      <c r="I594" s="40"/>
      <c r="J594" s="44"/>
      <c r="K594" s="44"/>
      <c r="L594" s="44"/>
      <c r="M594" s="44"/>
      <c r="N594" s="98">
        <f t="shared" si="161"/>
        <v>0</v>
      </c>
      <c r="O594" s="98">
        <f t="shared" si="162"/>
        <v>0</v>
      </c>
      <c r="P594" s="97">
        <f t="shared" si="163"/>
        <v>0</v>
      </c>
      <c r="Q594" s="44"/>
      <c r="R594" s="44"/>
      <c r="S594" s="53"/>
      <c r="T594" s="53"/>
      <c r="U594" s="97">
        <f t="shared" si="164"/>
        <v>0</v>
      </c>
      <c r="V594" s="44"/>
      <c r="W594" s="46"/>
      <c r="X594" s="54"/>
      <c r="Y594" s="53"/>
      <c r="Z594" s="97">
        <f t="shared" si="165"/>
        <v>0</v>
      </c>
      <c r="AA594" s="44"/>
      <c r="AB594" s="46"/>
      <c r="AC594" s="54"/>
      <c r="AD594" s="53"/>
      <c r="AE594" s="97">
        <f t="shared" si="166"/>
        <v>0</v>
      </c>
      <c r="AF594" s="97">
        <f t="shared" si="167"/>
        <v>0</v>
      </c>
      <c r="AG594" s="97">
        <f t="shared" si="168"/>
        <v>0</v>
      </c>
      <c r="AH594" s="97">
        <f t="shared" si="169"/>
        <v>0</v>
      </c>
      <c r="AI594" s="44"/>
      <c r="AJ594" s="46"/>
      <c r="AK594" s="46"/>
      <c r="AL594" s="97">
        <f t="shared" si="170"/>
        <v>0</v>
      </c>
      <c r="BC594" s="56" t="str">
        <f t="shared" ref="BC594:BC653" si="171">CONCATENATE(B593,C593,D593)</f>
        <v/>
      </c>
    </row>
    <row r="595" spans="2:55" x14ac:dyDescent="0.25">
      <c r="B595" s="63"/>
      <c r="C595" s="64"/>
      <c r="D595" s="64"/>
      <c r="E595" s="64"/>
      <c r="F595" s="95">
        <f>IFERROR(INDEX('1. Paquetes y Tareas'!$F$16:$F$84,MATCH(BC596,'1. Paquetes y Tareas'!$E$16:$E$84,0)),0)</f>
        <v>0</v>
      </c>
      <c r="G595" s="50"/>
      <c r="H595" s="96">
        <f>IF(E595="Sí",IFERROR(INDEX('3. Gasto Total '!$J$25:$J$43,MATCH(G595,'3. Gasto Total '!$B$25:$B$43,0)),""),IFERROR(INDEX('3. Gasto Total '!$I$25:$I$43,MATCH(G595,'3. Gasto Total '!$B$25:$B$43,0)),))</f>
        <v>0</v>
      </c>
      <c r="I595" s="40"/>
      <c r="J595" s="44"/>
      <c r="K595" s="44"/>
      <c r="L595" s="44"/>
      <c r="M595" s="44"/>
      <c r="N595" s="98">
        <f t="shared" si="161"/>
        <v>0</v>
      </c>
      <c r="O595" s="98">
        <f t="shared" si="162"/>
        <v>0</v>
      </c>
      <c r="P595" s="97">
        <f t="shared" si="163"/>
        <v>0</v>
      </c>
      <c r="Q595" s="44"/>
      <c r="R595" s="44"/>
      <c r="S595" s="53"/>
      <c r="T595" s="53"/>
      <c r="U595" s="97">
        <f t="shared" si="164"/>
        <v>0</v>
      </c>
      <c r="V595" s="44"/>
      <c r="W595" s="46"/>
      <c r="X595" s="54"/>
      <c r="Y595" s="53"/>
      <c r="Z595" s="97">
        <f t="shared" si="165"/>
        <v>0</v>
      </c>
      <c r="AA595" s="44"/>
      <c r="AB595" s="46"/>
      <c r="AC595" s="54"/>
      <c r="AD595" s="53"/>
      <c r="AE595" s="97">
        <f t="shared" si="166"/>
        <v>0</v>
      </c>
      <c r="AF595" s="97">
        <f t="shared" si="167"/>
        <v>0</v>
      </c>
      <c r="AG595" s="97">
        <f t="shared" si="168"/>
        <v>0</v>
      </c>
      <c r="AH595" s="97">
        <f t="shared" si="169"/>
        <v>0</v>
      </c>
      <c r="AI595" s="44"/>
      <c r="AJ595" s="46"/>
      <c r="AK595" s="46"/>
      <c r="AL595" s="97">
        <f t="shared" si="170"/>
        <v>0</v>
      </c>
      <c r="BC595" s="56" t="str">
        <f t="shared" si="171"/>
        <v/>
      </c>
    </row>
    <row r="596" spans="2:55" x14ac:dyDescent="0.25">
      <c r="B596" s="63"/>
      <c r="C596" s="64"/>
      <c r="D596" s="64"/>
      <c r="E596" s="64"/>
      <c r="F596" s="95">
        <f>IFERROR(INDEX('1. Paquetes y Tareas'!$F$16:$F$84,MATCH(BC597,'1. Paquetes y Tareas'!$E$16:$E$84,0)),0)</f>
        <v>0</v>
      </c>
      <c r="G596" s="50"/>
      <c r="H596" s="96">
        <f>IF(E596="Sí",IFERROR(INDEX('3. Gasto Total '!$J$25:$J$43,MATCH(G596,'3. Gasto Total '!$B$25:$B$43,0)),""),IFERROR(INDEX('3. Gasto Total '!$I$25:$I$43,MATCH(G596,'3. Gasto Total '!$B$25:$B$43,0)),))</f>
        <v>0</v>
      </c>
      <c r="I596" s="40"/>
      <c r="J596" s="44"/>
      <c r="K596" s="44"/>
      <c r="L596" s="44"/>
      <c r="M596" s="44"/>
      <c r="N596" s="98">
        <f t="shared" si="161"/>
        <v>0</v>
      </c>
      <c r="O596" s="98">
        <f t="shared" si="162"/>
        <v>0</v>
      </c>
      <c r="P596" s="97">
        <f t="shared" si="163"/>
        <v>0</v>
      </c>
      <c r="Q596" s="44"/>
      <c r="R596" s="44"/>
      <c r="S596" s="53"/>
      <c r="T596" s="53"/>
      <c r="U596" s="97">
        <f t="shared" si="164"/>
        <v>0</v>
      </c>
      <c r="V596" s="44"/>
      <c r="W596" s="46"/>
      <c r="X596" s="54"/>
      <c r="Y596" s="53"/>
      <c r="Z596" s="97">
        <f t="shared" si="165"/>
        <v>0</v>
      </c>
      <c r="AA596" s="44"/>
      <c r="AB596" s="46"/>
      <c r="AC596" s="54"/>
      <c r="AD596" s="53"/>
      <c r="AE596" s="97">
        <f t="shared" si="166"/>
        <v>0</v>
      </c>
      <c r="AF596" s="97">
        <f t="shared" si="167"/>
        <v>0</v>
      </c>
      <c r="AG596" s="97">
        <f t="shared" si="168"/>
        <v>0</v>
      </c>
      <c r="AH596" s="97">
        <f t="shared" si="169"/>
        <v>0</v>
      </c>
      <c r="AI596" s="44"/>
      <c r="AJ596" s="46"/>
      <c r="AK596" s="46"/>
      <c r="AL596" s="97">
        <f t="shared" si="170"/>
        <v>0</v>
      </c>
      <c r="BC596" s="56" t="str">
        <f t="shared" si="171"/>
        <v/>
      </c>
    </row>
    <row r="597" spans="2:55" x14ac:dyDescent="0.25">
      <c r="B597" s="63"/>
      <c r="C597" s="64"/>
      <c r="D597" s="64"/>
      <c r="E597" s="64"/>
      <c r="F597" s="95">
        <f>IFERROR(INDEX('1. Paquetes y Tareas'!$F$16:$F$84,MATCH(BC598,'1. Paquetes y Tareas'!$E$16:$E$84,0)),0)</f>
        <v>0</v>
      </c>
      <c r="G597" s="50"/>
      <c r="H597" s="96">
        <f>IF(E597="Sí",IFERROR(INDEX('3. Gasto Total '!$J$25:$J$43,MATCH(G597,'3. Gasto Total '!$B$25:$B$43,0)),""),IFERROR(INDEX('3. Gasto Total '!$I$25:$I$43,MATCH(G597,'3. Gasto Total '!$B$25:$B$43,0)),))</f>
        <v>0</v>
      </c>
      <c r="I597" s="40" t="s">
        <v>48</v>
      </c>
      <c r="J597" s="44"/>
      <c r="K597" s="44"/>
      <c r="L597" s="44"/>
      <c r="M597" s="44"/>
      <c r="N597" s="98">
        <f t="shared" si="161"/>
        <v>0</v>
      </c>
      <c r="O597" s="98">
        <f t="shared" si="162"/>
        <v>0</v>
      </c>
      <c r="P597" s="97">
        <f t="shared" si="163"/>
        <v>0</v>
      </c>
      <c r="Q597" s="44"/>
      <c r="R597" s="44"/>
      <c r="S597" s="53"/>
      <c r="T597" s="53"/>
      <c r="U597" s="97">
        <f t="shared" si="164"/>
        <v>0</v>
      </c>
      <c r="V597" s="44"/>
      <c r="W597" s="46"/>
      <c r="X597" s="54"/>
      <c r="Y597" s="53"/>
      <c r="Z597" s="97">
        <f t="shared" si="165"/>
        <v>0</v>
      </c>
      <c r="AA597" s="44"/>
      <c r="AB597" s="46"/>
      <c r="AC597" s="54"/>
      <c r="AD597" s="53"/>
      <c r="AE597" s="97">
        <f t="shared" si="166"/>
        <v>0</v>
      </c>
      <c r="AF597" s="97">
        <f t="shared" si="167"/>
        <v>0</v>
      </c>
      <c r="AG597" s="97">
        <f t="shared" si="168"/>
        <v>0</v>
      </c>
      <c r="AH597" s="97">
        <f t="shared" si="169"/>
        <v>0</v>
      </c>
      <c r="AI597" s="44"/>
      <c r="AJ597" s="46"/>
      <c r="AK597" s="46"/>
      <c r="AL597" s="97">
        <f t="shared" si="170"/>
        <v>0</v>
      </c>
      <c r="BC597" s="56" t="str">
        <f t="shared" si="171"/>
        <v/>
      </c>
    </row>
    <row r="598" spans="2:55" x14ac:dyDescent="0.25">
      <c r="B598" s="63"/>
      <c r="C598" s="64"/>
      <c r="D598" s="64"/>
      <c r="E598" s="64"/>
      <c r="F598" s="95">
        <f>IFERROR(INDEX('1. Paquetes y Tareas'!$F$16:$F$84,MATCH(BC599,'1. Paquetes y Tareas'!$E$16:$E$84,0)),0)</f>
        <v>0</v>
      </c>
      <c r="G598" s="50"/>
      <c r="H598" s="96">
        <f>IF(E598="Sí",IFERROR(INDEX('3. Gasto Total '!$J$25:$J$43,MATCH(G598,'3. Gasto Total '!$B$25:$B$43,0)),""),IFERROR(INDEX('3. Gasto Total '!$I$25:$I$43,MATCH(G598,'3. Gasto Total '!$B$25:$B$43,0)),))</f>
        <v>0</v>
      </c>
      <c r="I598" s="40"/>
      <c r="J598" s="44"/>
      <c r="K598" s="44"/>
      <c r="L598" s="44"/>
      <c r="M598" s="44"/>
      <c r="N598" s="98">
        <f t="shared" si="161"/>
        <v>0</v>
      </c>
      <c r="O598" s="98">
        <f t="shared" si="162"/>
        <v>0</v>
      </c>
      <c r="P598" s="97">
        <f t="shared" si="163"/>
        <v>0</v>
      </c>
      <c r="Q598" s="44"/>
      <c r="R598" s="44"/>
      <c r="S598" s="53"/>
      <c r="T598" s="53"/>
      <c r="U598" s="97">
        <f t="shared" si="164"/>
        <v>0</v>
      </c>
      <c r="V598" s="44"/>
      <c r="W598" s="46"/>
      <c r="X598" s="54"/>
      <c r="Y598" s="53"/>
      <c r="Z598" s="97">
        <f t="shared" si="165"/>
        <v>0</v>
      </c>
      <c r="AA598" s="44"/>
      <c r="AB598" s="46"/>
      <c r="AC598" s="54"/>
      <c r="AD598" s="53"/>
      <c r="AE598" s="97">
        <f t="shared" si="166"/>
        <v>0</v>
      </c>
      <c r="AF598" s="97">
        <f t="shared" si="167"/>
        <v>0</v>
      </c>
      <c r="AG598" s="97">
        <f t="shared" si="168"/>
        <v>0</v>
      </c>
      <c r="AH598" s="97">
        <f t="shared" si="169"/>
        <v>0</v>
      </c>
      <c r="AI598" s="44"/>
      <c r="AJ598" s="46"/>
      <c r="AK598" s="46"/>
      <c r="AL598" s="97">
        <f t="shared" si="170"/>
        <v>0</v>
      </c>
      <c r="BC598" s="56" t="str">
        <f t="shared" si="171"/>
        <v/>
      </c>
    </row>
    <row r="599" spans="2:55" x14ac:dyDescent="0.25">
      <c r="B599" s="63"/>
      <c r="C599" s="64"/>
      <c r="D599" s="64"/>
      <c r="E599" s="64"/>
      <c r="F599" s="95">
        <f>IFERROR(INDEX('1. Paquetes y Tareas'!$F$16:$F$84,MATCH(BC600,'1. Paquetes y Tareas'!$E$16:$E$84,0)),0)</f>
        <v>0</v>
      </c>
      <c r="G599" s="50"/>
      <c r="H599" s="96">
        <f>IF(E599="Sí",IFERROR(INDEX('3. Gasto Total '!$J$25:$J$43,MATCH(G599,'3. Gasto Total '!$B$25:$B$43,0)),""),IFERROR(INDEX('3. Gasto Total '!$I$25:$I$43,MATCH(G599,'3. Gasto Total '!$B$25:$B$43,0)),))</f>
        <v>0</v>
      </c>
      <c r="I599" s="40"/>
      <c r="J599" s="44"/>
      <c r="K599" s="44"/>
      <c r="L599" s="44"/>
      <c r="M599" s="44"/>
      <c r="N599" s="98">
        <f t="shared" si="161"/>
        <v>0</v>
      </c>
      <c r="O599" s="98">
        <f t="shared" si="162"/>
        <v>0</v>
      </c>
      <c r="P599" s="97">
        <f t="shared" si="163"/>
        <v>0</v>
      </c>
      <c r="Q599" s="44"/>
      <c r="R599" s="44"/>
      <c r="S599" s="53"/>
      <c r="T599" s="53"/>
      <c r="U599" s="97">
        <f t="shared" si="164"/>
        <v>0</v>
      </c>
      <c r="V599" s="44"/>
      <c r="W599" s="46"/>
      <c r="X599" s="54"/>
      <c r="Y599" s="53"/>
      <c r="Z599" s="97">
        <f t="shared" si="165"/>
        <v>0</v>
      </c>
      <c r="AA599" s="44"/>
      <c r="AB599" s="46"/>
      <c r="AC599" s="54"/>
      <c r="AD599" s="53"/>
      <c r="AE599" s="97">
        <f t="shared" si="166"/>
        <v>0</v>
      </c>
      <c r="AF599" s="97">
        <f t="shared" si="167"/>
        <v>0</v>
      </c>
      <c r="AG599" s="97">
        <f t="shared" si="168"/>
        <v>0</v>
      </c>
      <c r="AH599" s="97">
        <f t="shared" si="169"/>
        <v>0</v>
      </c>
      <c r="AI599" s="44"/>
      <c r="AJ599" s="46"/>
      <c r="AK599" s="46"/>
      <c r="AL599" s="97">
        <f t="shared" si="170"/>
        <v>0</v>
      </c>
      <c r="BC599" s="56" t="str">
        <f t="shared" si="171"/>
        <v/>
      </c>
    </row>
    <row r="600" spans="2:55" x14ac:dyDescent="0.25">
      <c r="B600" s="63"/>
      <c r="C600" s="64"/>
      <c r="D600" s="64"/>
      <c r="E600" s="64"/>
      <c r="F600" s="95">
        <f>IFERROR(INDEX('1. Paquetes y Tareas'!$F$16:$F$84,MATCH(BC601,'1. Paquetes y Tareas'!$E$16:$E$84,0)),0)</f>
        <v>0</v>
      </c>
      <c r="G600" s="50"/>
      <c r="H600" s="96">
        <f>IF(E600="Sí",IFERROR(INDEX('3. Gasto Total '!$J$25:$J$43,MATCH(G600,'3. Gasto Total '!$B$25:$B$43,0)),""),IFERROR(INDEX('3. Gasto Total '!$I$25:$I$43,MATCH(G600,'3. Gasto Total '!$B$25:$B$43,0)),))</f>
        <v>0</v>
      </c>
      <c r="I600" s="40"/>
      <c r="J600" s="44"/>
      <c r="K600" s="44"/>
      <c r="L600" s="44"/>
      <c r="M600" s="44"/>
      <c r="N600" s="98">
        <f t="shared" si="161"/>
        <v>0</v>
      </c>
      <c r="O600" s="98">
        <f t="shared" si="162"/>
        <v>0</v>
      </c>
      <c r="P600" s="97">
        <f t="shared" si="163"/>
        <v>0</v>
      </c>
      <c r="Q600" s="44"/>
      <c r="R600" s="44"/>
      <c r="S600" s="53"/>
      <c r="T600" s="53"/>
      <c r="U600" s="97">
        <f t="shared" si="164"/>
        <v>0</v>
      </c>
      <c r="V600" s="44"/>
      <c r="W600" s="46"/>
      <c r="X600" s="54"/>
      <c r="Y600" s="53"/>
      <c r="Z600" s="97">
        <f t="shared" si="165"/>
        <v>0</v>
      </c>
      <c r="AA600" s="44"/>
      <c r="AB600" s="46"/>
      <c r="AC600" s="54"/>
      <c r="AD600" s="53"/>
      <c r="AE600" s="97">
        <f t="shared" si="166"/>
        <v>0</v>
      </c>
      <c r="AF600" s="97">
        <f t="shared" si="167"/>
        <v>0</v>
      </c>
      <c r="AG600" s="97">
        <f t="shared" si="168"/>
        <v>0</v>
      </c>
      <c r="AH600" s="97">
        <f t="shared" si="169"/>
        <v>0</v>
      </c>
      <c r="AI600" s="44"/>
      <c r="AJ600" s="46"/>
      <c r="AK600" s="46"/>
      <c r="AL600" s="97">
        <f t="shared" si="170"/>
        <v>0</v>
      </c>
      <c r="BC600" s="56" t="str">
        <f t="shared" si="171"/>
        <v/>
      </c>
    </row>
    <row r="601" spans="2:55" x14ac:dyDescent="0.25">
      <c r="B601" s="63"/>
      <c r="C601" s="64"/>
      <c r="D601" s="64"/>
      <c r="E601" s="64"/>
      <c r="F601" s="95">
        <f>IFERROR(INDEX('1. Paquetes y Tareas'!$F$16:$F$84,MATCH(BC602,'1. Paquetes y Tareas'!$E$16:$E$84,0)),0)</f>
        <v>0</v>
      </c>
      <c r="G601" s="50"/>
      <c r="H601" s="96">
        <f>IF(E601="Sí",IFERROR(INDEX('3. Gasto Total '!$J$25:$J$43,MATCH(G601,'3. Gasto Total '!$B$25:$B$43,0)),""),IFERROR(INDEX('3. Gasto Total '!$I$25:$I$43,MATCH(G601,'3. Gasto Total '!$B$25:$B$43,0)),))</f>
        <v>0</v>
      </c>
      <c r="I601" s="40"/>
      <c r="J601" s="44"/>
      <c r="K601" s="44"/>
      <c r="L601" s="44"/>
      <c r="M601" s="44"/>
      <c r="N601" s="98">
        <f t="shared" si="161"/>
        <v>0</v>
      </c>
      <c r="O601" s="98">
        <f t="shared" si="162"/>
        <v>0</v>
      </c>
      <c r="P601" s="97">
        <f t="shared" si="163"/>
        <v>0</v>
      </c>
      <c r="Q601" s="44"/>
      <c r="R601" s="44"/>
      <c r="S601" s="53"/>
      <c r="T601" s="53"/>
      <c r="U601" s="97">
        <f t="shared" si="164"/>
        <v>0</v>
      </c>
      <c r="V601" s="44"/>
      <c r="W601" s="46"/>
      <c r="X601" s="54"/>
      <c r="Y601" s="53"/>
      <c r="Z601" s="97">
        <f t="shared" si="165"/>
        <v>0</v>
      </c>
      <c r="AA601" s="44"/>
      <c r="AB601" s="46"/>
      <c r="AC601" s="54"/>
      <c r="AD601" s="53"/>
      <c r="AE601" s="97">
        <f t="shared" si="166"/>
        <v>0</v>
      </c>
      <c r="AF601" s="97">
        <f t="shared" si="167"/>
        <v>0</v>
      </c>
      <c r="AG601" s="97">
        <f t="shared" si="168"/>
        <v>0</v>
      </c>
      <c r="AH601" s="97">
        <f t="shared" si="169"/>
        <v>0</v>
      </c>
      <c r="AI601" s="44"/>
      <c r="AJ601" s="46"/>
      <c r="AK601" s="46"/>
      <c r="AL601" s="97">
        <f t="shared" si="170"/>
        <v>0</v>
      </c>
      <c r="BC601" s="56" t="str">
        <f t="shared" si="171"/>
        <v/>
      </c>
    </row>
    <row r="602" spans="2:55" x14ac:dyDescent="0.25">
      <c r="B602" s="63"/>
      <c r="C602" s="64"/>
      <c r="D602" s="64"/>
      <c r="E602" s="64"/>
      <c r="F602" s="95">
        <f>IFERROR(INDEX('1. Paquetes y Tareas'!$F$16:$F$84,MATCH(BC603,'1. Paquetes y Tareas'!$E$16:$E$84,0)),0)</f>
        <v>0</v>
      </c>
      <c r="G602" s="50"/>
      <c r="H602" s="96">
        <f>IF(E602="Sí",IFERROR(INDEX('3. Gasto Total '!$J$25:$J$43,MATCH(G602,'3. Gasto Total '!$B$25:$B$43,0)),""),IFERROR(INDEX('3. Gasto Total '!$I$25:$I$43,MATCH(G602,'3. Gasto Total '!$B$25:$B$43,0)),))</f>
        <v>0</v>
      </c>
      <c r="I602" s="40"/>
      <c r="J602" s="44"/>
      <c r="K602" s="44"/>
      <c r="L602" s="44"/>
      <c r="M602" s="44"/>
      <c r="N602" s="98">
        <f t="shared" si="161"/>
        <v>0</v>
      </c>
      <c r="O602" s="98">
        <f t="shared" si="162"/>
        <v>0</v>
      </c>
      <c r="P602" s="97">
        <f t="shared" si="163"/>
        <v>0</v>
      </c>
      <c r="Q602" s="44"/>
      <c r="R602" s="44"/>
      <c r="S602" s="53"/>
      <c r="T602" s="53"/>
      <c r="U602" s="97">
        <f t="shared" si="164"/>
        <v>0</v>
      </c>
      <c r="V602" s="44"/>
      <c r="W602" s="46"/>
      <c r="X602" s="54"/>
      <c r="Y602" s="53"/>
      <c r="Z602" s="97">
        <f t="shared" si="165"/>
        <v>0</v>
      </c>
      <c r="AA602" s="44"/>
      <c r="AB602" s="46"/>
      <c r="AC602" s="54"/>
      <c r="AD602" s="53"/>
      <c r="AE602" s="97">
        <f t="shared" si="166"/>
        <v>0</v>
      </c>
      <c r="AF602" s="97">
        <f t="shared" si="167"/>
        <v>0</v>
      </c>
      <c r="AG602" s="97">
        <f t="shared" si="168"/>
        <v>0</v>
      </c>
      <c r="AH602" s="97">
        <f t="shared" si="169"/>
        <v>0</v>
      </c>
      <c r="AI602" s="44"/>
      <c r="AJ602" s="46"/>
      <c r="AK602" s="46"/>
      <c r="AL602" s="97">
        <f t="shared" si="170"/>
        <v>0</v>
      </c>
      <c r="BC602" s="56" t="str">
        <f t="shared" si="171"/>
        <v/>
      </c>
    </row>
    <row r="603" spans="2:55" x14ac:dyDescent="0.25">
      <c r="B603" s="63"/>
      <c r="C603" s="64"/>
      <c r="D603" s="64"/>
      <c r="E603" s="64"/>
      <c r="F603" s="95">
        <f>IFERROR(INDEX('1. Paquetes y Tareas'!$F$16:$F$84,MATCH(BC604,'1. Paquetes y Tareas'!$E$16:$E$84,0)),0)</f>
        <v>0</v>
      </c>
      <c r="G603" s="50"/>
      <c r="H603" s="96">
        <f>IF(E603="Sí",IFERROR(INDEX('3. Gasto Total '!$J$25:$J$43,MATCH(G603,'3. Gasto Total '!$B$25:$B$43,0)),""),IFERROR(INDEX('3. Gasto Total '!$I$25:$I$43,MATCH(G603,'3. Gasto Total '!$B$25:$B$43,0)),))</f>
        <v>0</v>
      </c>
      <c r="I603" s="40"/>
      <c r="J603" s="44"/>
      <c r="K603" s="44"/>
      <c r="L603" s="44"/>
      <c r="M603" s="44"/>
      <c r="N603" s="98">
        <f t="shared" si="161"/>
        <v>0</v>
      </c>
      <c r="O603" s="98">
        <f t="shared" si="162"/>
        <v>0</v>
      </c>
      <c r="P603" s="97">
        <f t="shared" si="163"/>
        <v>0</v>
      </c>
      <c r="Q603" s="44"/>
      <c r="R603" s="44"/>
      <c r="S603" s="53"/>
      <c r="T603" s="53"/>
      <c r="U603" s="97">
        <f t="shared" si="164"/>
        <v>0</v>
      </c>
      <c r="V603" s="44"/>
      <c r="W603" s="46"/>
      <c r="X603" s="54"/>
      <c r="Y603" s="53"/>
      <c r="Z603" s="97">
        <f t="shared" si="165"/>
        <v>0</v>
      </c>
      <c r="AA603" s="44"/>
      <c r="AB603" s="46"/>
      <c r="AC603" s="54"/>
      <c r="AD603" s="53"/>
      <c r="AE603" s="97">
        <f t="shared" si="166"/>
        <v>0</v>
      </c>
      <c r="AF603" s="97">
        <f t="shared" si="167"/>
        <v>0</v>
      </c>
      <c r="AG603" s="97">
        <f t="shared" si="168"/>
        <v>0</v>
      </c>
      <c r="AH603" s="97">
        <f t="shared" si="169"/>
        <v>0</v>
      </c>
      <c r="AI603" s="44"/>
      <c r="AJ603" s="46"/>
      <c r="AK603" s="46"/>
      <c r="AL603" s="97">
        <f t="shared" si="170"/>
        <v>0</v>
      </c>
      <c r="BC603" s="56" t="str">
        <f t="shared" si="171"/>
        <v/>
      </c>
    </row>
    <row r="604" spans="2:55" x14ac:dyDescent="0.25">
      <c r="B604" s="63"/>
      <c r="C604" s="64"/>
      <c r="D604" s="64"/>
      <c r="E604" s="64"/>
      <c r="F604" s="95">
        <f>IFERROR(INDEX('1. Paquetes y Tareas'!$F$16:$F$84,MATCH(BC605,'1. Paquetes y Tareas'!$E$16:$E$84,0)),0)</f>
        <v>0</v>
      </c>
      <c r="G604" s="50"/>
      <c r="H604" s="96">
        <f>IF(E604="Sí",IFERROR(INDEX('3. Gasto Total '!$J$25:$J$43,MATCH(G604,'3. Gasto Total '!$B$25:$B$43,0)),""),IFERROR(INDEX('3. Gasto Total '!$I$25:$I$43,MATCH(G604,'3. Gasto Total '!$B$25:$B$43,0)),))</f>
        <v>0</v>
      </c>
      <c r="I604" s="40"/>
      <c r="J604" s="44"/>
      <c r="K604" s="44"/>
      <c r="L604" s="44"/>
      <c r="M604" s="44"/>
      <c r="N604" s="98">
        <f t="shared" si="161"/>
        <v>0</v>
      </c>
      <c r="O604" s="98">
        <f t="shared" si="162"/>
        <v>0</v>
      </c>
      <c r="P604" s="97">
        <f t="shared" si="163"/>
        <v>0</v>
      </c>
      <c r="Q604" s="44"/>
      <c r="R604" s="44"/>
      <c r="S604" s="53"/>
      <c r="T604" s="53"/>
      <c r="U604" s="97">
        <f t="shared" si="164"/>
        <v>0</v>
      </c>
      <c r="V604" s="44"/>
      <c r="W604" s="46"/>
      <c r="X604" s="54"/>
      <c r="Y604" s="53"/>
      <c r="Z604" s="97">
        <f t="shared" si="165"/>
        <v>0</v>
      </c>
      <c r="AA604" s="44"/>
      <c r="AB604" s="46"/>
      <c r="AC604" s="54"/>
      <c r="AD604" s="53"/>
      <c r="AE604" s="97">
        <f t="shared" si="166"/>
        <v>0</v>
      </c>
      <c r="AF604" s="97">
        <f t="shared" si="167"/>
        <v>0</v>
      </c>
      <c r="AG604" s="97">
        <f t="shared" si="168"/>
        <v>0</v>
      </c>
      <c r="AH604" s="97">
        <f t="shared" si="169"/>
        <v>0</v>
      </c>
      <c r="AI604" s="44"/>
      <c r="AJ604" s="46"/>
      <c r="AK604" s="46"/>
      <c r="AL604" s="97">
        <f t="shared" si="170"/>
        <v>0</v>
      </c>
      <c r="BC604" s="56" t="str">
        <f t="shared" si="171"/>
        <v/>
      </c>
    </row>
    <row r="605" spans="2:55" x14ac:dyDescent="0.25">
      <c r="B605" s="63"/>
      <c r="C605" s="64"/>
      <c r="D605" s="64"/>
      <c r="E605" s="64"/>
      <c r="F605" s="95">
        <f>IFERROR(INDEX('1. Paquetes y Tareas'!$F$16:$F$84,MATCH(BC606,'1. Paquetes y Tareas'!$E$16:$E$84,0)),0)</f>
        <v>0</v>
      </c>
      <c r="G605" s="50"/>
      <c r="H605" s="96">
        <f>IF(E605="Sí",IFERROR(INDEX('3. Gasto Total '!$J$25:$J$43,MATCH(G605,'3. Gasto Total '!$B$25:$B$43,0)),""),IFERROR(INDEX('3. Gasto Total '!$I$25:$I$43,MATCH(G605,'3. Gasto Total '!$B$25:$B$43,0)),))</f>
        <v>0</v>
      </c>
      <c r="I605" s="40"/>
      <c r="J605" s="44"/>
      <c r="K605" s="44"/>
      <c r="L605" s="44"/>
      <c r="M605" s="44"/>
      <c r="N605" s="98">
        <f t="shared" si="161"/>
        <v>0</v>
      </c>
      <c r="O605" s="98">
        <f t="shared" si="162"/>
        <v>0</v>
      </c>
      <c r="P605" s="97">
        <f t="shared" si="163"/>
        <v>0</v>
      </c>
      <c r="Q605" s="44"/>
      <c r="R605" s="44"/>
      <c r="S605" s="53"/>
      <c r="T605" s="53"/>
      <c r="U605" s="97">
        <f t="shared" si="164"/>
        <v>0</v>
      </c>
      <c r="V605" s="44"/>
      <c r="W605" s="46"/>
      <c r="X605" s="54"/>
      <c r="Y605" s="53"/>
      <c r="Z605" s="97">
        <f t="shared" si="165"/>
        <v>0</v>
      </c>
      <c r="AA605" s="44"/>
      <c r="AB605" s="46"/>
      <c r="AC605" s="54"/>
      <c r="AD605" s="53"/>
      <c r="AE605" s="97">
        <f t="shared" si="166"/>
        <v>0</v>
      </c>
      <c r="AF605" s="97">
        <f t="shared" si="167"/>
        <v>0</v>
      </c>
      <c r="AG605" s="97">
        <f t="shared" si="168"/>
        <v>0</v>
      </c>
      <c r="AH605" s="97">
        <f t="shared" si="169"/>
        <v>0</v>
      </c>
      <c r="AI605" s="44"/>
      <c r="AJ605" s="46"/>
      <c r="AK605" s="46"/>
      <c r="AL605" s="97">
        <f t="shared" si="170"/>
        <v>0</v>
      </c>
      <c r="BC605" s="56" t="str">
        <f t="shared" si="171"/>
        <v/>
      </c>
    </row>
    <row r="606" spans="2:55" x14ac:dyDescent="0.25">
      <c r="B606" s="63"/>
      <c r="C606" s="64"/>
      <c r="D606" s="64"/>
      <c r="E606" s="64"/>
      <c r="F606" s="95">
        <f>IFERROR(INDEX('1. Paquetes y Tareas'!$F$16:$F$84,MATCH(BC607,'1. Paquetes y Tareas'!$E$16:$E$84,0)),0)</f>
        <v>0</v>
      </c>
      <c r="G606" s="50"/>
      <c r="H606" s="96">
        <f>IF(E606="Sí",IFERROR(INDEX('3. Gasto Total '!$J$25:$J$43,MATCH(G606,'3. Gasto Total '!$B$25:$B$43,0)),""),IFERROR(INDEX('3. Gasto Total '!$I$25:$I$43,MATCH(G606,'3. Gasto Total '!$B$25:$B$43,0)),))</f>
        <v>0</v>
      </c>
      <c r="I606" s="40"/>
      <c r="J606" s="44"/>
      <c r="K606" s="44"/>
      <c r="L606" s="44"/>
      <c r="M606" s="44"/>
      <c r="N606" s="98">
        <f t="shared" si="161"/>
        <v>0</v>
      </c>
      <c r="O606" s="98">
        <f t="shared" si="162"/>
        <v>0</v>
      </c>
      <c r="P606" s="97">
        <f t="shared" si="163"/>
        <v>0</v>
      </c>
      <c r="Q606" s="44"/>
      <c r="R606" s="44"/>
      <c r="S606" s="53"/>
      <c r="T606" s="53"/>
      <c r="U606" s="97">
        <f t="shared" si="164"/>
        <v>0</v>
      </c>
      <c r="V606" s="44"/>
      <c r="W606" s="46"/>
      <c r="X606" s="54"/>
      <c r="Y606" s="53"/>
      <c r="Z606" s="97">
        <f t="shared" si="165"/>
        <v>0</v>
      </c>
      <c r="AA606" s="44"/>
      <c r="AB606" s="46"/>
      <c r="AC606" s="54"/>
      <c r="AD606" s="53"/>
      <c r="AE606" s="97">
        <f t="shared" si="166"/>
        <v>0</v>
      </c>
      <c r="AF606" s="97">
        <f t="shared" si="167"/>
        <v>0</v>
      </c>
      <c r="AG606" s="97">
        <f t="shared" si="168"/>
        <v>0</v>
      </c>
      <c r="AH606" s="97">
        <f t="shared" si="169"/>
        <v>0</v>
      </c>
      <c r="AI606" s="44"/>
      <c r="AJ606" s="46"/>
      <c r="AK606" s="46"/>
      <c r="AL606" s="97">
        <f t="shared" si="170"/>
        <v>0</v>
      </c>
      <c r="BC606" s="56" t="str">
        <f t="shared" si="171"/>
        <v/>
      </c>
    </row>
    <row r="607" spans="2:55" x14ac:dyDescent="0.25">
      <c r="B607" s="63"/>
      <c r="C607" s="64"/>
      <c r="D607" s="64"/>
      <c r="E607" s="64"/>
      <c r="F607" s="95">
        <f>IFERROR(INDEX('1. Paquetes y Tareas'!$F$16:$F$84,MATCH(BC608,'1. Paquetes y Tareas'!$E$16:$E$84,0)),0)</f>
        <v>0</v>
      </c>
      <c r="G607" s="50"/>
      <c r="H607" s="96">
        <f>IF(E607="Sí",IFERROR(INDEX('3. Gasto Total '!$J$25:$J$43,MATCH(G607,'3. Gasto Total '!$B$25:$B$43,0)),""),IFERROR(INDEX('3. Gasto Total '!$I$25:$I$43,MATCH(G607,'3. Gasto Total '!$B$25:$B$43,0)),))</f>
        <v>0</v>
      </c>
      <c r="I607" s="40"/>
      <c r="J607" s="44"/>
      <c r="K607" s="44"/>
      <c r="L607" s="44"/>
      <c r="M607" s="44"/>
      <c r="N607" s="98">
        <f t="shared" si="161"/>
        <v>0</v>
      </c>
      <c r="O607" s="98">
        <f t="shared" si="162"/>
        <v>0</v>
      </c>
      <c r="P607" s="97">
        <f t="shared" si="163"/>
        <v>0</v>
      </c>
      <c r="Q607" s="44"/>
      <c r="R607" s="44"/>
      <c r="S607" s="53"/>
      <c r="T607" s="53"/>
      <c r="U607" s="97">
        <f t="shared" si="164"/>
        <v>0</v>
      </c>
      <c r="V607" s="44"/>
      <c r="W607" s="46"/>
      <c r="X607" s="54"/>
      <c r="Y607" s="53"/>
      <c r="Z607" s="97">
        <f t="shared" si="165"/>
        <v>0</v>
      </c>
      <c r="AA607" s="44"/>
      <c r="AB607" s="46"/>
      <c r="AC607" s="54"/>
      <c r="AD607" s="53"/>
      <c r="AE607" s="97">
        <f t="shared" si="166"/>
        <v>0</v>
      </c>
      <c r="AF607" s="97">
        <f t="shared" si="167"/>
        <v>0</v>
      </c>
      <c r="AG607" s="97">
        <f t="shared" si="168"/>
        <v>0</v>
      </c>
      <c r="AH607" s="97">
        <f t="shared" si="169"/>
        <v>0</v>
      </c>
      <c r="AI607" s="44"/>
      <c r="AJ607" s="46"/>
      <c r="AK607" s="46"/>
      <c r="AL607" s="97">
        <f t="shared" si="170"/>
        <v>0</v>
      </c>
      <c r="BC607" s="56" t="str">
        <f>CONCATENATE(B466,C466,D466)</f>
        <v/>
      </c>
    </row>
    <row r="608" spans="2:55" x14ac:dyDescent="0.25">
      <c r="B608" s="63"/>
      <c r="C608" s="64"/>
      <c r="D608" s="64"/>
      <c r="E608" s="64"/>
      <c r="F608" s="95">
        <f>IFERROR(INDEX('1. Paquetes y Tareas'!$F$16:$F$84,MATCH(BC609,'1. Paquetes y Tareas'!$E$16:$E$84,0)),0)</f>
        <v>0</v>
      </c>
      <c r="G608" s="50"/>
      <c r="H608" s="96">
        <f>IF(E608="Sí",IFERROR(INDEX('3. Gasto Total '!$J$25:$J$43,MATCH(G608,'3. Gasto Total '!$B$25:$B$43,0)),""),IFERROR(INDEX('3. Gasto Total '!$I$25:$I$43,MATCH(G608,'3. Gasto Total '!$B$25:$B$43,0)),))</f>
        <v>0</v>
      </c>
      <c r="I608" s="40"/>
      <c r="J608" s="44"/>
      <c r="K608" s="44"/>
      <c r="L608" s="44"/>
      <c r="M608" s="44"/>
      <c r="N608" s="98">
        <f t="shared" si="161"/>
        <v>0</v>
      </c>
      <c r="O608" s="98">
        <f t="shared" si="162"/>
        <v>0</v>
      </c>
      <c r="P608" s="97">
        <f t="shared" si="163"/>
        <v>0</v>
      </c>
      <c r="Q608" s="44"/>
      <c r="R608" s="44"/>
      <c r="S608" s="53"/>
      <c r="T608" s="53"/>
      <c r="U608" s="97">
        <f t="shared" si="164"/>
        <v>0</v>
      </c>
      <c r="V608" s="44"/>
      <c r="W608" s="46"/>
      <c r="X608" s="54"/>
      <c r="Y608" s="53"/>
      <c r="Z608" s="97">
        <f t="shared" si="165"/>
        <v>0</v>
      </c>
      <c r="AA608" s="44"/>
      <c r="AB608" s="46"/>
      <c r="AC608" s="54"/>
      <c r="AD608" s="53"/>
      <c r="AE608" s="97">
        <f t="shared" si="166"/>
        <v>0</v>
      </c>
      <c r="AF608" s="97">
        <f t="shared" si="167"/>
        <v>0</v>
      </c>
      <c r="AG608" s="97">
        <f t="shared" si="168"/>
        <v>0</v>
      </c>
      <c r="AH608" s="97">
        <f t="shared" si="169"/>
        <v>0</v>
      </c>
      <c r="AI608" s="44"/>
      <c r="AJ608" s="46"/>
      <c r="AK608" s="46"/>
      <c r="AL608" s="97">
        <f t="shared" si="170"/>
        <v>0</v>
      </c>
      <c r="BC608" s="56" t="str">
        <f t="shared" ref="BC608:BC635" si="172">CONCATENATE(B607,C607,D607)</f>
        <v/>
      </c>
    </row>
    <row r="609" spans="2:55" x14ac:dyDescent="0.25">
      <c r="B609" s="63"/>
      <c r="C609" s="64"/>
      <c r="D609" s="64"/>
      <c r="E609" s="64"/>
      <c r="F609" s="95">
        <f>IFERROR(INDEX('1. Paquetes y Tareas'!$F$16:$F$84,MATCH(BC610,'1. Paquetes y Tareas'!$E$16:$E$84,0)),0)</f>
        <v>0</v>
      </c>
      <c r="G609" s="50"/>
      <c r="H609" s="96">
        <f>IF(E609="Sí",IFERROR(INDEX('3. Gasto Total '!$J$25:$J$43,MATCH(G609,'3. Gasto Total '!$B$25:$B$43,0)),""),IFERROR(INDEX('3. Gasto Total '!$I$25:$I$43,MATCH(G609,'3. Gasto Total '!$B$25:$B$43,0)),))</f>
        <v>0</v>
      </c>
      <c r="I609" s="40"/>
      <c r="J609" s="44"/>
      <c r="K609" s="44"/>
      <c r="L609" s="44"/>
      <c r="M609" s="44"/>
      <c r="N609" s="98">
        <f t="shared" si="161"/>
        <v>0</v>
      </c>
      <c r="O609" s="98">
        <f t="shared" si="162"/>
        <v>0</v>
      </c>
      <c r="P609" s="97">
        <f t="shared" si="163"/>
        <v>0</v>
      </c>
      <c r="Q609" s="44"/>
      <c r="R609" s="44"/>
      <c r="S609" s="53"/>
      <c r="T609" s="53"/>
      <c r="U609" s="97">
        <f t="shared" si="164"/>
        <v>0</v>
      </c>
      <c r="V609" s="44"/>
      <c r="W609" s="46"/>
      <c r="X609" s="54"/>
      <c r="Y609" s="53"/>
      <c r="Z609" s="97">
        <f t="shared" si="165"/>
        <v>0</v>
      </c>
      <c r="AA609" s="44"/>
      <c r="AB609" s="46"/>
      <c r="AC609" s="54"/>
      <c r="AD609" s="53"/>
      <c r="AE609" s="97">
        <f t="shared" si="166"/>
        <v>0</v>
      </c>
      <c r="AF609" s="97">
        <f t="shared" si="167"/>
        <v>0</v>
      </c>
      <c r="AG609" s="97">
        <f t="shared" si="168"/>
        <v>0</v>
      </c>
      <c r="AH609" s="97">
        <f t="shared" si="169"/>
        <v>0</v>
      </c>
      <c r="AI609" s="44"/>
      <c r="AJ609" s="46"/>
      <c r="AK609" s="46"/>
      <c r="AL609" s="97">
        <f t="shared" si="170"/>
        <v>0</v>
      </c>
      <c r="BC609" s="56" t="str">
        <f t="shared" si="172"/>
        <v/>
      </c>
    </row>
    <row r="610" spans="2:55" x14ac:dyDescent="0.25">
      <c r="B610" s="63"/>
      <c r="C610" s="64"/>
      <c r="D610" s="64"/>
      <c r="E610" s="64"/>
      <c r="F610" s="95">
        <f>IFERROR(INDEX('1. Paquetes y Tareas'!$F$16:$F$84,MATCH(BC611,'1. Paquetes y Tareas'!$E$16:$E$84,0)),0)</f>
        <v>0</v>
      </c>
      <c r="G610" s="50"/>
      <c r="H610" s="96">
        <f>IF(E610="Sí",IFERROR(INDEX('3. Gasto Total '!$J$25:$J$43,MATCH(G610,'3. Gasto Total '!$B$25:$B$43,0)),""),IFERROR(INDEX('3. Gasto Total '!$I$25:$I$43,MATCH(G610,'3. Gasto Total '!$B$25:$B$43,0)),))</f>
        <v>0</v>
      </c>
      <c r="I610" s="40"/>
      <c r="J610" s="44"/>
      <c r="K610" s="44"/>
      <c r="L610" s="44"/>
      <c r="M610" s="44"/>
      <c r="N610" s="98">
        <f t="shared" si="161"/>
        <v>0</v>
      </c>
      <c r="O610" s="98">
        <f t="shared" si="162"/>
        <v>0</v>
      </c>
      <c r="P610" s="97">
        <f t="shared" si="163"/>
        <v>0</v>
      </c>
      <c r="Q610" s="44"/>
      <c r="R610" s="44"/>
      <c r="S610" s="53"/>
      <c r="T610" s="53"/>
      <c r="U610" s="97">
        <f t="shared" si="164"/>
        <v>0</v>
      </c>
      <c r="V610" s="44"/>
      <c r="W610" s="46"/>
      <c r="X610" s="54"/>
      <c r="Y610" s="53"/>
      <c r="Z610" s="97">
        <f t="shared" si="165"/>
        <v>0</v>
      </c>
      <c r="AA610" s="44"/>
      <c r="AB610" s="46"/>
      <c r="AC610" s="54"/>
      <c r="AD610" s="53"/>
      <c r="AE610" s="97">
        <f t="shared" si="166"/>
        <v>0</v>
      </c>
      <c r="AF610" s="97">
        <f t="shared" si="167"/>
        <v>0</v>
      </c>
      <c r="AG610" s="97">
        <f t="shared" si="168"/>
        <v>0</v>
      </c>
      <c r="AH610" s="97">
        <f t="shared" si="169"/>
        <v>0</v>
      </c>
      <c r="AI610" s="44"/>
      <c r="AJ610" s="46"/>
      <c r="AK610" s="46"/>
      <c r="AL610" s="97">
        <f t="shared" si="170"/>
        <v>0</v>
      </c>
      <c r="BC610" s="56" t="str">
        <f t="shared" si="172"/>
        <v/>
      </c>
    </row>
    <row r="611" spans="2:55" x14ac:dyDescent="0.25">
      <c r="B611" s="63"/>
      <c r="C611" s="64"/>
      <c r="D611" s="64"/>
      <c r="E611" s="64"/>
      <c r="F611" s="95">
        <f>IFERROR(INDEX('1. Paquetes y Tareas'!$F$16:$F$84,MATCH(BC612,'1. Paquetes y Tareas'!$E$16:$E$84,0)),0)</f>
        <v>0</v>
      </c>
      <c r="G611" s="50"/>
      <c r="H611" s="96">
        <f>IF(E611="Sí",IFERROR(INDEX('3. Gasto Total '!$J$25:$J$43,MATCH(G611,'3. Gasto Total '!$B$25:$B$43,0)),""),IFERROR(INDEX('3. Gasto Total '!$I$25:$I$43,MATCH(G611,'3. Gasto Total '!$B$25:$B$43,0)),))</f>
        <v>0</v>
      </c>
      <c r="I611" s="40"/>
      <c r="J611" s="44"/>
      <c r="K611" s="44"/>
      <c r="L611" s="44"/>
      <c r="M611" s="44"/>
      <c r="N611" s="98">
        <f t="shared" si="161"/>
        <v>0</v>
      </c>
      <c r="O611" s="98">
        <f t="shared" si="162"/>
        <v>0</v>
      </c>
      <c r="P611" s="97">
        <f t="shared" si="163"/>
        <v>0</v>
      </c>
      <c r="Q611" s="44"/>
      <c r="R611" s="44"/>
      <c r="S611" s="53"/>
      <c r="T611" s="53"/>
      <c r="U611" s="97">
        <f t="shared" si="164"/>
        <v>0</v>
      </c>
      <c r="V611" s="44"/>
      <c r="W611" s="46"/>
      <c r="X611" s="54"/>
      <c r="Y611" s="53"/>
      <c r="Z611" s="97">
        <f t="shared" si="165"/>
        <v>0</v>
      </c>
      <c r="AA611" s="44"/>
      <c r="AB611" s="46"/>
      <c r="AC611" s="54"/>
      <c r="AD611" s="53"/>
      <c r="AE611" s="97">
        <f t="shared" si="166"/>
        <v>0</v>
      </c>
      <c r="AF611" s="97">
        <f t="shared" si="167"/>
        <v>0</v>
      </c>
      <c r="AG611" s="97">
        <f t="shared" si="168"/>
        <v>0</v>
      </c>
      <c r="AH611" s="97">
        <f t="shared" si="169"/>
        <v>0</v>
      </c>
      <c r="AI611" s="44"/>
      <c r="AJ611" s="46"/>
      <c r="AK611" s="46"/>
      <c r="AL611" s="97">
        <f t="shared" si="170"/>
        <v>0</v>
      </c>
      <c r="BC611" s="56" t="str">
        <f t="shared" si="172"/>
        <v/>
      </c>
    </row>
    <row r="612" spans="2:55" x14ac:dyDescent="0.25">
      <c r="B612" s="63"/>
      <c r="C612" s="64"/>
      <c r="D612" s="64"/>
      <c r="E612" s="64"/>
      <c r="F612" s="95">
        <f>IFERROR(INDEX('1. Paquetes y Tareas'!$F$16:$F$84,MATCH(BC613,'1. Paquetes y Tareas'!$E$16:$E$84,0)),0)</f>
        <v>0</v>
      </c>
      <c r="G612" s="50"/>
      <c r="H612" s="96">
        <f>IF(E612="Sí",IFERROR(INDEX('3. Gasto Total '!$J$25:$J$43,MATCH(G612,'3. Gasto Total '!$B$25:$B$43,0)),""),IFERROR(INDEX('3. Gasto Total '!$I$25:$I$43,MATCH(G612,'3. Gasto Total '!$B$25:$B$43,0)),))</f>
        <v>0</v>
      </c>
      <c r="I612" s="40"/>
      <c r="J612" s="44"/>
      <c r="K612" s="44"/>
      <c r="L612" s="44"/>
      <c r="M612" s="44"/>
      <c r="N612" s="98">
        <f t="shared" si="161"/>
        <v>0</v>
      </c>
      <c r="O612" s="98">
        <f t="shared" si="162"/>
        <v>0</v>
      </c>
      <c r="P612" s="97">
        <f t="shared" si="163"/>
        <v>0</v>
      </c>
      <c r="Q612" s="44"/>
      <c r="R612" s="44"/>
      <c r="S612" s="53"/>
      <c r="T612" s="53"/>
      <c r="U612" s="97">
        <f t="shared" si="164"/>
        <v>0</v>
      </c>
      <c r="V612" s="44"/>
      <c r="W612" s="46"/>
      <c r="X612" s="54"/>
      <c r="Y612" s="53"/>
      <c r="Z612" s="97">
        <f t="shared" si="165"/>
        <v>0</v>
      </c>
      <c r="AA612" s="44"/>
      <c r="AB612" s="46"/>
      <c r="AC612" s="54"/>
      <c r="AD612" s="53"/>
      <c r="AE612" s="97">
        <f t="shared" si="166"/>
        <v>0</v>
      </c>
      <c r="AF612" s="97">
        <f t="shared" si="167"/>
        <v>0</v>
      </c>
      <c r="AG612" s="97">
        <f t="shared" si="168"/>
        <v>0</v>
      </c>
      <c r="AH612" s="97">
        <f t="shared" si="169"/>
        <v>0</v>
      </c>
      <c r="AI612" s="44"/>
      <c r="AJ612" s="46"/>
      <c r="AK612" s="46"/>
      <c r="AL612" s="97">
        <f t="shared" si="170"/>
        <v>0</v>
      </c>
      <c r="BC612" s="56" t="str">
        <f t="shared" si="172"/>
        <v/>
      </c>
    </row>
    <row r="613" spans="2:55" x14ac:dyDescent="0.25">
      <c r="B613" s="63"/>
      <c r="C613" s="64"/>
      <c r="D613" s="64"/>
      <c r="E613" s="64"/>
      <c r="F613" s="95">
        <f>IFERROR(INDEX('1. Paquetes y Tareas'!$F$16:$F$84,MATCH(BC614,'1. Paquetes y Tareas'!$E$16:$E$84,0)),0)</f>
        <v>0</v>
      </c>
      <c r="G613" s="50"/>
      <c r="H613" s="96">
        <f>IF(E613="Sí",IFERROR(INDEX('3. Gasto Total '!$J$25:$J$43,MATCH(G613,'3. Gasto Total '!$B$25:$B$43,0)),""),IFERROR(INDEX('3. Gasto Total '!$I$25:$I$43,MATCH(G613,'3. Gasto Total '!$B$25:$B$43,0)),))</f>
        <v>0</v>
      </c>
      <c r="I613" s="40"/>
      <c r="J613" s="44"/>
      <c r="K613" s="44"/>
      <c r="L613" s="44"/>
      <c r="M613" s="44"/>
      <c r="N613" s="98">
        <f t="shared" si="161"/>
        <v>0</v>
      </c>
      <c r="O613" s="98">
        <f t="shared" si="162"/>
        <v>0</v>
      </c>
      <c r="P613" s="97">
        <f t="shared" si="163"/>
        <v>0</v>
      </c>
      <c r="Q613" s="44"/>
      <c r="R613" s="44"/>
      <c r="S613" s="53"/>
      <c r="T613" s="53"/>
      <c r="U613" s="97">
        <f t="shared" si="164"/>
        <v>0</v>
      </c>
      <c r="V613" s="44"/>
      <c r="W613" s="46"/>
      <c r="X613" s="54"/>
      <c r="Y613" s="53"/>
      <c r="Z613" s="97">
        <f t="shared" si="165"/>
        <v>0</v>
      </c>
      <c r="AA613" s="44"/>
      <c r="AB613" s="46"/>
      <c r="AC613" s="54"/>
      <c r="AD613" s="53"/>
      <c r="AE613" s="97">
        <f t="shared" si="166"/>
        <v>0</v>
      </c>
      <c r="AF613" s="97">
        <f t="shared" si="167"/>
        <v>0</v>
      </c>
      <c r="AG613" s="97">
        <f t="shared" si="168"/>
        <v>0</v>
      </c>
      <c r="AH613" s="97">
        <f t="shared" si="169"/>
        <v>0</v>
      </c>
      <c r="AI613" s="44"/>
      <c r="AJ613" s="46"/>
      <c r="AK613" s="46"/>
      <c r="AL613" s="97">
        <f t="shared" si="170"/>
        <v>0</v>
      </c>
      <c r="BC613" s="56" t="str">
        <f t="shared" si="172"/>
        <v/>
      </c>
    </row>
    <row r="614" spans="2:55" x14ac:dyDescent="0.25">
      <c r="B614" s="63"/>
      <c r="C614" s="64"/>
      <c r="D614" s="64"/>
      <c r="E614" s="64"/>
      <c r="F614" s="95">
        <f>IFERROR(INDEX('1. Paquetes y Tareas'!$F$16:$F$84,MATCH(BC615,'1. Paquetes y Tareas'!$E$16:$E$84,0)),0)</f>
        <v>0</v>
      </c>
      <c r="G614" s="50"/>
      <c r="H614" s="96">
        <f>IF(E614="Sí",IFERROR(INDEX('3. Gasto Total '!$J$25:$J$43,MATCH(G614,'3. Gasto Total '!$B$25:$B$43,0)),""),IFERROR(INDEX('3. Gasto Total '!$I$25:$I$43,MATCH(G614,'3. Gasto Total '!$B$25:$B$43,0)),))</f>
        <v>0</v>
      </c>
      <c r="I614" s="40"/>
      <c r="J614" s="44"/>
      <c r="K614" s="44"/>
      <c r="L614" s="44"/>
      <c r="M614" s="44"/>
      <c r="N614" s="98">
        <f t="shared" si="161"/>
        <v>0</v>
      </c>
      <c r="O614" s="98">
        <f t="shared" si="162"/>
        <v>0</v>
      </c>
      <c r="P614" s="97">
        <f t="shared" si="163"/>
        <v>0</v>
      </c>
      <c r="Q614" s="44"/>
      <c r="R614" s="44"/>
      <c r="S614" s="53"/>
      <c r="T614" s="53"/>
      <c r="U614" s="97">
        <f t="shared" si="164"/>
        <v>0</v>
      </c>
      <c r="V614" s="44"/>
      <c r="W614" s="46"/>
      <c r="X614" s="54"/>
      <c r="Y614" s="53"/>
      <c r="Z614" s="97">
        <f t="shared" si="165"/>
        <v>0</v>
      </c>
      <c r="AA614" s="44"/>
      <c r="AB614" s="46"/>
      <c r="AC614" s="54"/>
      <c r="AD614" s="53"/>
      <c r="AE614" s="97">
        <f t="shared" si="166"/>
        <v>0</v>
      </c>
      <c r="AF614" s="97">
        <f t="shared" si="167"/>
        <v>0</v>
      </c>
      <c r="AG614" s="97">
        <f t="shared" si="168"/>
        <v>0</v>
      </c>
      <c r="AH614" s="97">
        <f t="shared" si="169"/>
        <v>0</v>
      </c>
      <c r="AI614" s="44"/>
      <c r="AJ614" s="46"/>
      <c r="AK614" s="46"/>
      <c r="AL614" s="97">
        <f t="shared" si="170"/>
        <v>0</v>
      </c>
      <c r="BC614" s="56" t="str">
        <f t="shared" si="172"/>
        <v/>
      </c>
    </row>
    <row r="615" spans="2:55" x14ac:dyDescent="0.25">
      <c r="B615" s="63"/>
      <c r="C615" s="64"/>
      <c r="D615" s="64"/>
      <c r="E615" s="64"/>
      <c r="F615" s="95">
        <f>IFERROR(INDEX('1. Paquetes y Tareas'!$F$16:$F$84,MATCH(BC616,'1. Paquetes y Tareas'!$E$16:$E$84,0)),0)</f>
        <v>0</v>
      </c>
      <c r="G615" s="50"/>
      <c r="H615" s="96">
        <f>IF(E615="Sí",IFERROR(INDEX('3. Gasto Total '!$J$25:$J$43,MATCH(G615,'3. Gasto Total '!$B$25:$B$43,0)),""),IFERROR(INDEX('3. Gasto Total '!$I$25:$I$43,MATCH(G615,'3. Gasto Total '!$B$25:$B$43,0)),))</f>
        <v>0</v>
      </c>
      <c r="I615" s="40"/>
      <c r="J615" s="44"/>
      <c r="K615" s="44"/>
      <c r="L615" s="44"/>
      <c r="M615" s="44"/>
      <c r="N615" s="98">
        <f t="shared" si="161"/>
        <v>0</v>
      </c>
      <c r="O615" s="98">
        <f t="shared" si="162"/>
        <v>0</v>
      </c>
      <c r="P615" s="97">
        <f t="shared" si="163"/>
        <v>0</v>
      </c>
      <c r="Q615" s="44"/>
      <c r="R615" s="44"/>
      <c r="S615" s="53"/>
      <c r="T615" s="53"/>
      <c r="U615" s="97">
        <f t="shared" si="164"/>
        <v>0</v>
      </c>
      <c r="V615" s="44"/>
      <c r="W615" s="46"/>
      <c r="X615" s="54"/>
      <c r="Y615" s="53"/>
      <c r="Z615" s="97">
        <f t="shared" si="165"/>
        <v>0</v>
      </c>
      <c r="AA615" s="44"/>
      <c r="AB615" s="46"/>
      <c r="AC615" s="54"/>
      <c r="AD615" s="53"/>
      <c r="AE615" s="97">
        <f t="shared" si="166"/>
        <v>0</v>
      </c>
      <c r="AF615" s="97">
        <f t="shared" si="167"/>
        <v>0</v>
      </c>
      <c r="AG615" s="97">
        <f t="shared" si="168"/>
        <v>0</v>
      </c>
      <c r="AH615" s="97">
        <f t="shared" si="169"/>
        <v>0</v>
      </c>
      <c r="AI615" s="44"/>
      <c r="AJ615" s="46"/>
      <c r="AK615" s="46"/>
      <c r="AL615" s="97">
        <f t="shared" si="170"/>
        <v>0</v>
      </c>
      <c r="BC615" s="56" t="str">
        <f t="shared" si="172"/>
        <v/>
      </c>
    </row>
    <row r="616" spans="2:55" x14ac:dyDescent="0.25">
      <c r="B616" s="63"/>
      <c r="C616" s="64"/>
      <c r="D616" s="64"/>
      <c r="E616" s="64"/>
      <c r="F616" s="95">
        <f>IFERROR(INDEX('1. Paquetes y Tareas'!$F$16:$F$84,MATCH(BC617,'1. Paquetes y Tareas'!$E$16:$E$84,0)),0)</f>
        <v>0</v>
      </c>
      <c r="G616" s="50"/>
      <c r="H616" s="96">
        <f>IF(E616="Sí",IFERROR(INDEX('3. Gasto Total '!$J$25:$J$43,MATCH(G616,'3. Gasto Total '!$B$25:$B$43,0)),""),IFERROR(INDEX('3. Gasto Total '!$I$25:$I$43,MATCH(G616,'3. Gasto Total '!$B$25:$B$43,0)),))</f>
        <v>0</v>
      </c>
      <c r="I616" s="40"/>
      <c r="J616" s="44"/>
      <c r="K616" s="44"/>
      <c r="L616" s="44"/>
      <c r="M616" s="44"/>
      <c r="N616" s="98">
        <f t="shared" si="161"/>
        <v>0</v>
      </c>
      <c r="O616" s="98">
        <f t="shared" si="162"/>
        <v>0</v>
      </c>
      <c r="P616" s="97">
        <f t="shared" si="163"/>
        <v>0</v>
      </c>
      <c r="Q616" s="44"/>
      <c r="R616" s="44"/>
      <c r="S616" s="53"/>
      <c r="T616" s="53"/>
      <c r="U616" s="97">
        <f t="shared" si="164"/>
        <v>0</v>
      </c>
      <c r="V616" s="44"/>
      <c r="W616" s="46"/>
      <c r="X616" s="54"/>
      <c r="Y616" s="53"/>
      <c r="Z616" s="97">
        <f t="shared" si="165"/>
        <v>0</v>
      </c>
      <c r="AA616" s="44"/>
      <c r="AB616" s="46"/>
      <c r="AC616" s="54"/>
      <c r="AD616" s="53"/>
      <c r="AE616" s="97">
        <f t="shared" si="166"/>
        <v>0</v>
      </c>
      <c r="AF616" s="97">
        <f t="shared" si="167"/>
        <v>0</v>
      </c>
      <c r="AG616" s="97">
        <f t="shared" si="168"/>
        <v>0</v>
      </c>
      <c r="AH616" s="97">
        <f t="shared" si="169"/>
        <v>0</v>
      </c>
      <c r="AI616" s="44"/>
      <c r="AJ616" s="46"/>
      <c r="AK616" s="46"/>
      <c r="AL616" s="97">
        <f t="shared" si="170"/>
        <v>0</v>
      </c>
      <c r="BC616" s="56" t="str">
        <f t="shared" si="172"/>
        <v/>
      </c>
    </row>
    <row r="617" spans="2:55" x14ac:dyDescent="0.25">
      <c r="B617" s="63"/>
      <c r="C617" s="64"/>
      <c r="D617" s="64"/>
      <c r="E617" s="64"/>
      <c r="F617" s="95">
        <f>IFERROR(INDEX('1. Paquetes y Tareas'!$F$16:$F$84,MATCH(BC618,'1. Paquetes y Tareas'!$E$16:$E$84,0)),0)</f>
        <v>0</v>
      </c>
      <c r="G617" s="50"/>
      <c r="H617" s="96">
        <f>IF(E617="Sí",IFERROR(INDEX('3. Gasto Total '!$J$25:$J$43,MATCH(G617,'3. Gasto Total '!$B$25:$B$43,0)),""),IFERROR(INDEX('3. Gasto Total '!$I$25:$I$43,MATCH(G617,'3. Gasto Total '!$B$25:$B$43,0)),))</f>
        <v>0</v>
      </c>
      <c r="I617" s="40"/>
      <c r="J617" s="44"/>
      <c r="K617" s="44"/>
      <c r="L617" s="44"/>
      <c r="M617" s="44"/>
      <c r="N617" s="98">
        <f t="shared" si="161"/>
        <v>0</v>
      </c>
      <c r="O617" s="98">
        <f t="shared" si="162"/>
        <v>0</v>
      </c>
      <c r="P617" s="97">
        <f t="shared" si="163"/>
        <v>0</v>
      </c>
      <c r="Q617" s="44"/>
      <c r="R617" s="44"/>
      <c r="S617" s="53"/>
      <c r="T617" s="53"/>
      <c r="U617" s="97">
        <f t="shared" si="164"/>
        <v>0</v>
      </c>
      <c r="V617" s="44"/>
      <c r="W617" s="46"/>
      <c r="X617" s="54"/>
      <c r="Y617" s="53"/>
      <c r="Z617" s="97">
        <f t="shared" si="165"/>
        <v>0</v>
      </c>
      <c r="AA617" s="44"/>
      <c r="AB617" s="46"/>
      <c r="AC617" s="54"/>
      <c r="AD617" s="53"/>
      <c r="AE617" s="97">
        <f t="shared" si="166"/>
        <v>0</v>
      </c>
      <c r="AF617" s="97">
        <f t="shared" si="167"/>
        <v>0</v>
      </c>
      <c r="AG617" s="97">
        <f t="shared" si="168"/>
        <v>0</v>
      </c>
      <c r="AH617" s="97">
        <f t="shared" si="169"/>
        <v>0</v>
      </c>
      <c r="AI617" s="44"/>
      <c r="AJ617" s="46"/>
      <c r="AK617" s="46"/>
      <c r="AL617" s="97">
        <f t="shared" si="170"/>
        <v>0</v>
      </c>
      <c r="BC617" s="56" t="str">
        <f t="shared" si="172"/>
        <v/>
      </c>
    </row>
    <row r="618" spans="2:55" x14ac:dyDescent="0.25">
      <c r="B618" s="63"/>
      <c r="C618" s="64"/>
      <c r="D618" s="64"/>
      <c r="E618" s="64"/>
      <c r="F618" s="95">
        <f>IFERROR(INDEX('1. Paquetes y Tareas'!$F$16:$F$84,MATCH(BC619,'1. Paquetes y Tareas'!$E$16:$E$84,0)),0)</f>
        <v>0</v>
      </c>
      <c r="G618" s="50"/>
      <c r="H618" s="96">
        <f>IF(E618="Sí",IFERROR(INDEX('3. Gasto Total '!$J$25:$J$43,MATCH(G618,'3. Gasto Total '!$B$25:$B$43,0)),""),IFERROR(INDEX('3. Gasto Total '!$I$25:$I$43,MATCH(G618,'3. Gasto Total '!$B$25:$B$43,0)),))</f>
        <v>0</v>
      </c>
      <c r="I618" s="40"/>
      <c r="J618" s="44"/>
      <c r="K618" s="44"/>
      <c r="L618" s="44"/>
      <c r="M618" s="44"/>
      <c r="N618" s="98">
        <f t="shared" si="161"/>
        <v>0</v>
      </c>
      <c r="O618" s="98">
        <f t="shared" si="162"/>
        <v>0</v>
      </c>
      <c r="P618" s="97">
        <f t="shared" si="163"/>
        <v>0</v>
      </c>
      <c r="Q618" s="44"/>
      <c r="R618" s="44"/>
      <c r="S618" s="53"/>
      <c r="T618" s="53"/>
      <c r="U618" s="97">
        <f t="shared" si="164"/>
        <v>0</v>
      </c>
      <c r="V618" s="44"/>
      <c r="W618" s="46"/>
      <c r="X618" s="54"/>
      <c r="Y618" s="53"/>
      <c r="Z618" s="97">
        <f t="shared" si="165"/>
        <v>0</v>
      </c>
      <c r="AA618" s="44"/>
      <c r="AB618" s="46"/>
      <c r="AC618" s="54"/>
      <c r="AD618" s="53"/>
      <c r="AE618" s="97">
        <f t="shared" si="166"/>
        <v>0</v>
      </c>
      <c r="AF618" s="97">
        <f t="shared" si="167"/>
        <v>0</v>
      </c>
      <c r="AG618" s="97">
        <f t="shared" si="168"/>
        <v>0</v>
      </c>
      <c r="AH618" s="97">
        <f t="shared" si="169"/>
        <v>0</v>
      </c>
      <c r="AI618" s="44"/>
      <c r="AJ618" s="46"/>
      <c r="AK618" s="46"/>
      <c r="AL618" s="97">
        <f t="shared" si="170"/>
        <v>0</v>
      </c>
      <c r="BC618" s="56" t="str">
        <f t="shared" si="172"/>
        <v/>
      </c>
    </row>
    <row r="619" spans="2:55" x14ac:dyDescent="0.25">
      <c r="B619" s="63"/>
      <c r="C619" s="64"/>
      <c r="D619" s="64"/>
      <c r="E619" s="64"/>
      <c r="F619" s="95">
        <f>IFERROR(INDEX('1. Paquetes y Tareas'!$F$16:$F$84,MATCH(BC620,'1. Paquetes y Tareas'!$E$16:$E$84,0)),0)</f>
        <v>0</v>
      </c>
      <c r="G619" s="50"/>
      <c r="H619" s="96">
        <f>IF(E619="Sí",IFERROR(INDEX('3. Gasto Total '!$J$25:$J$43,MATCH(G619,'3. Gasto Total '!$B$25:$B$43,0)),""),IFERROR(INDEX('3. Gasto Total '!$I$25:$I$43,MATCH(G619,'3. Gasto Total '!$B$25:$B$43,0)),))</f>
        <v>0</v>
      </c>
      <c r="I619" s="40"/>
      <c r="J619" s="44"/>
      <c r="K619" s="44"/>
      <c r="L619" s="44"/>
      <c r="M619" s="44"/>
      <c r="N619" s="98">
        <f t="shared" si="161"/>
        <v>0</v>
      </c>
      <c r="O619" s="98">
        <f t="shared" si="162"/>
        <v>0</v>
      </c>
      <c r="P619" s="97">
        <f t="shared" si="163"/>
        <v>0</v>
      </c>
      <c r="Q619" s="44"/>
      <c r="R619" s="44"/>
      <c r="S619" s="53"/>
      <c r="T619" s="53"/>
      <c r="U619" s="97">
        <f t="shared" si="164"/>
        <v>0</v>
      </c>
      <c r="V619" s="44"/>
      <c r="W619" s="46"/>
      <c r="X619" s="54"/>
      <c r="Y619" s="53"/>
      <c r="Z619" s="97">
        <f t="shared" si="165"/>
        <v>0</v>
      </c>
      <c r="AA619" s="44"/>
      <c r="AB619" s="46"/>
      <c r="AC619" s="54"/>
      <c r="AD619" s="53"/>
      <c r="AE619" s="97">
        <f t="shared" si="166"/>
        <v>0</v>
      </c>
      <c r="AF619" s="97">
        <f t="shared" si="167"/>
        <v>0</v>
      </c>
      <c r="AG619" s="97">
        <f t="shared" si="168"/>
        <v>0</v>
      </c>
      <c r="AH619" s="97">
        <f t="shared" si="169"/>
        <v>0</v>
      </c>
      <c r="AI619" s="44"/>
      <c r="AJ619" s="46"/>
      <c r="AK619" s="46"/>
      <c r="AL619" s="97">
        <f t="shared" si="170"/>
        <v>0</v>
      </c>
      <c r="BC619" s="56" t="str">
        <f t="shared" si="172"/>
        <v/>
      </c>
    </row>
    <row r="620" spans="2:55" x14ac:dyDescent="0.25">
      <c r="B620" s="63"/>
      <c r="C620" s="64"/>
      <c r="D620" s="64"/>
      <c r="E620" s="64"/>
      <c r="F620" s="95">
        <f>IFERROR(INDEX('1. Paquetes y Tareas'!$F$16:$F$84,MATCH(BC621,'1. Paquetes y Tareas'!$E$16:$E$84,0)),0)</f>
        <v>0</v>
      </c>
      <c r="G620" s="50"/>
      <c r="H620" s="96">
        <f>IF(E620="Sí",IFERROR(INDEX('3. Gasto Total '!$J$25:$J$43,MATCH(G620,'3. Gasto Total '!$B$25:$B$43,0)),""),IFERROR(INDEX('3. Gasto Total '!$I$25:$I$43,MATCH(G620,'3. Gasto Total '!$B$25:$B$43,0)),))</f>
        <v>0</v>
      </c>
      <c r="I620" s="40"/>
      <c r="J620" s="44"/>
      <c r="K620" s="44"/>
      <c r="L620" s="44"/>
      <c r="M620" s="44"/>
      <c r="N620" s="98">
        <f t="shared" si="161"/>
        <v>0</v>
      </c>
      <c r="O620" s="98">
        <f t="shared" si="162"/>
        <v>0</v>
      </c>
      <c r="P620" s="97">
        <f t="shared" si="163"/>
        <v>0</v>
      </c>
      <c r="Q620" s="44"/>
      <c r="R620" s="44"/>
      <c r="S620" s="53"/>
      <c r="T620" s="53"/>
      <c r="U620" s="97">
        <f t="shared" si="164"/>
        <v>0</v>
      </c>
      <c r="V620" s="44"/>
      <c r="W620" s="46"/>
      <c r="X620" s="54"/>
      <c r="Y620" s="53"/>
      <c r="Z620" s="97">
        <f t="shared" si="165"/>
        <v>0</v>
      </c>
      <c r="AA620" s="44"/>
      <c r="AB620" s="46"/>
      <c r="AC620" s="54"/>
      <c r="AD620" s="53"/>
      <c r="AE620" s="97">
        <f t="shared" si="166"/>
        <v>0</v>
      </c>
      <c r="AF620" s="97">
        <f t="shared" si="167"/>
        <v>0</v>
      </c>
      <c r="AG620" s="97">
        <f t="shared" si="168"/>
        <v>0</v>
      </c>
      <c r="AH620" s="97">
        <f t="shared" si="169"/>
        <v>0</v>
      </c>
      <c r="AI620" s="44"/>
      <c r="AJ620" s="46"/>
      <c r="AK620" s="46"/>
      <c r="AL620" s="97">
        <f t="shared" si="170"/>
        <v>0</v>
      </c>
      <c r="BC620" s="56" t="str">
        <f t="shared" si="172"/>
        <v/>
      </c>
    </row>
    <row r="621" spans="2:55" x14ac:dyDescent="0.25">
      <c r="B621" s="63"/>
      <c r="C621" s="64"/>
      <c r="D621" s="64"/>
      <c r="E621" s="64"/>
      <c r="F621" s="95">
        <f>IFERROR(INDEX('1. Paquetes y Tareas'!$F$16:$F$84,MATCH(BC622,'1. Paquetes y Tareas'!$E$16:$E$84,0)),0)</f>
        <v>0</v>
      </c>
      <c r="G621" s="50"/>
      <c r="H621" s="96">
        <f>IF(E621="Sí",IFERROR(INDEX('3. Gasto Total '!$J$25:$J$43,MATCH(G621,'3. Gasto Total '!$B$25:$B$43,0)),""),IFERROR(INDEX('3. Gasto Total '!$I$25:$I$43,MATCH(G621,'3. Gasto Total '!$B$25:$B$43,0)),))</f>
        <v>0</v>
      </c>
      <c r="I621" s="40"/>
      <c r="J621" s="44"/>
      <c r="K621" s="44"/>
      <c r="L621" s="44"/>
      <c r="M621" s="44"/>
      <c r="N621" s="98">
        <f t="shared" si="161"/>
        <v>0</v>
      </c>
      <c r="O621" s="98">
        <f t="shared" si="162"/>
        <v>0</v>
      </c>
      <c r="P621" s="97">
        <f t="shared" si="163"/>
        <v>0</v>
      </c>
      <c r="Q621" s="44"/>
      <c r="R621" s="44"/>
      <c r="S621" s="53"/>
      <c r="T621" s="53"/>
      <c r="U621" s="97">
        <f t="shared" si="164"/>
        <v>0</v>
      </c>
      <c r="V621" s="44"/>
      <c r="W621" s="46"/>
      <c r="X621" s="54"/>
      <c r="Y621" s="53"/>
      <c r="Z621" s="97">
        <f t="shared" si="165"/>
        <v>0</v>
      </c>
      <c r="AA621" s="44"/>
      <c r="AB621" s="46"/>
      <c r="AC621" s="54"/>
      <c r="AD621" s="53"/>
      <c r="AE621" s="97">
        <f t="shared" si="166"/>
        <v>0</v>
      </c>
      <c r="AF621" s="97">
        <f t="shared" si="167"/>
        <v>0</v>
      </c>
      <c r="AG621" s="97">
        <f t="shared" si="168"/>
        <v>0</v>
      </c>
      <c r="AH621" s="97">
        <f t="shared" si="169"/>
        <v>0</v>
      </c>
      <c r="AI621" s="44"/>
      <c r="AJ621" s="46"/>
      <c r="AK621" s="46"/>
      <c r="AL621" s="97">
        <f t="shared" si="170"/>
        <v>0</v>
      </c>
      <c r="BC621" s="56" t="str">
        <f t="shared" si="172"/>
        <v/>
      </c>
    </row>
    <row r="622" spans="2:55" x14ac:dyDescent="0.25">
      <c r="B622" s="63"/>
      <c r="C622" s="64"/>
      <c r="D622" s="64"/>
      <c r="E622" s="64"/>
      <c r="F622" s="95">
        <f>IFERROR(INDEX('1. Paquetes y Tareas'!$F$16:$F$84,MATCH(BC623,'1. Paquetes y Tareas'!$E$16:$E$84,0)),0)</f>
        <v>0</v>
      </c>
      <c r="G622" s="50"/>
      <c r="H622" s="96">
        <f>IF(E622="Sí",IFERROR(INDEX('3. Gasto Total '!$J$25:$J$43,MATCH(G622,'3. Gasto Total '!$B$25:$B$43,0)),""),IFERROR(INDEX('3. Gasto Total '!$I$25:$I$43,MATCH(G622,'3. Gasto Total '!$B$25:$B$43,0)),))</f>
        <v>0</v>
      </c>
      <c r="I622" s="40"/>
      <c r="J622" s="44"/>
      <c r="K622" s="44"/>
      <c r="L622" s="44"/>
      <c r="M622" s="44"/>
      <c r="N622" s="98">
        <f t="shared" si="161"/>
        <v>0</v>
      </c>
      <c r="O622" s="98">
        <f t="shared" si="162"/>
        <v>0</v>
      </c>
      <c r="P622" s="97">
        <f t="shared" si="163"/>
        <v>0</v>
      </c>
      <c r="Q622" s="44"/>
      <c r="R622" s="44"/>
      <c r="S622" s="53"/>
      <c r="T622" s="53"/>
      <c r="U622" s="97">
        <f t="shared" si="164"/>
        <v>0</v>
      </c>
      <c r="V622" s="44"/>
      <c r="W622" s="46"/>
      <c r="X622" s="54"/>
      <c r="Y622" s="53"/>
      <c r="Z622" s="97">
        <f t="shared" si="165"/>
        <v>0</v>
      </c>
      <c r="AA622" s="44"/>
      <c r="AB622" s="46"/>
      <c r="AC622" s="54"/>
      <c r="AD622" s="53"/>
      <c r="AE622" s="97">
        <f t="shared" si="166"/>
        <v>0</v>
      </c>
      <c r="AF622" s="97">
        <f t="shared" si="167"/>
        <v>0</v>
      </c>
      <c r="AG622" s="97">
        <f t="shared" si="168"/>
        <v>0</v>
      </c>
      <c r="AH622" s="97">
        <f t="shared" si="169"/>
        <v>0</v>
      </c>
      <c r="AI622" s="44"/>
      <c r="AJ622" s="46"/>
      <c r="AK622" s="46"/>
      <c r="AL622" s="97">
        <f t="shared" si="170"/>
        <v>0</v>
      </c>
      <c r="BC622" s="56" t="str">
        <f t="shared" si="172"/>
        <v/>
      </c>
    </row>
    <row r="623" spans="2:55" x14ac:dyDescent="0.25">
      <c r="B623" s="63"/>
      <c r="C623" s="64"/>
      <c r="D623" s="64"/>
      <c r="E623" s="64"/>
      <c r="F623" s="95">
        <f>IFERROR(INDEX('1. Paquetes y Tareas'!$F$16:$F$84,MATCH(BC624,'1. Paquetes y Tareas'!$E$16:$E$84,0)),0)</f>
        <v>0</v>
      </c>
      <c r="G623" s="50"/>
      <c r="H623" s="96">
        <f>IF(E623="Sí",IFERROR(INDEX('3. Gasto Total '!$J$25:$J$43,MATCH(G623,'3. Gasto Total '!$B$25:$B$43,0)),""),IFERROR(INDEX('3. Gasto Total '!$I$25:$I$43,MATCH(G623,'3. Gasto Total '!$B$25:$B$43,0)),))</f>
        <v>0</v>
      </c>
      <c r="I623" s="40"/>
      <c r="J623" s="44"/>
      <c r="K623" s="44"/>
      <c r="L623" s="44"/>
      <c r="M623" s="44"/>
      <c r="N623" s="98">
        <f t="shared" si="161"/>
        <v>0</v>
      </c>
      <c r="O623" s="98">
        <f t="shared" si="162"/>
        <v>0</v>
      </c>
      <c r="P623" s="97">
        <f t="shared" si="163"/>
        <v>0</v>
      </c>
      <c r="Q623" s="44"/>
      <c r="R623" s="44"/>
      <c r="S623" s="53"/>
      <c r="T623" s="53"/>
      <c r="U623" s="97">
        <f t="shared" si="164"/>
        <v>0</v>
      </c>
      <c r="V623" s="44"/>
      <c r="W623" s="46"/>
      <c r="X623" s="54"/>
      <c r="Y623" s="53"/>
      <c r="Z623" s="97">
        <f t="shared" si="165"/>
        <v>0</v>
      </c>
      <c r="AA623" s="44"/>
      <c r="AB623" s="46"/>
      <c r="AC623" s="54"/>
      <c r="AD623" s="53"/>
      <c r="AE623" s="97">
        <f t="shared" si="166"/>
        <v>0</v>
      </c>
      <c r="AF623" s="97">
        <f t="shared" si="167"/>
        <v>0</v>
      </c>
      <c r="AG623" s="97">
        <f t="shared" si="168"/>
        <v>0</v>
      </c>
      <c r="AH623" s="97">
        <f t="shared" si="169"/>
        <v>0</v>
      </c>
      <c r="AI623" s="44"/>
      <c r="AJ623" s="46"/>
      <c r="AK623" s="46"/>
      <c r="AL623" s="97">
        <f t="shared" si="170"/>
        <v>0</v>
      </c>
      <c r="BC623" s="56" t="str">
        <f t="shared" si="172"/>
        <v/>
      </c>
    </row>
    <row r="624" spans="2:55" x14ac:dyDescent="0.25">
      <c r="B624" s="63"/>
      <c r="C624" s="64"/>
      <c r="D624" s="64"/>
      <c r="E624" s="64"/>
      <c r="F624" s="95">
        <f>IFERROR(INDEX('1. Paquetes y Tareas'!$F$16:$F$84,MATCH(BC625,'1. Paquetes y Tareas'!$E$16:$E$84,0)),0)</f>
        <v>0</v>
      </c>
      <c r="G624" s="50"/>
      <c r="H624" s="96">
        <f>IF(E624="Sí",IFERROR(INDEX('3. Gasto Total '!$J$25:$J$43,MATCH(G624,'3. Gasto Total '!$B$25:$B$43,0)),""),IFERROR(INDEX('3. Gasto Total '!$I$25:$I$43,MATCH(G624,'3. Gasto Total '!$B$25:$B$43,0)),))</f>
        <v>0</v>
      </c>
      <c r="I624" s="40" t="s">
        <v>48</v>
      </c>
      <c r="J624" s="44"/>
      <c r="K624" s="44"/>
      <c r="L624" s="44"/>
      <c r="M624" s="44"/>
      <c r="N624" s="98">
        <f t="shared" si="161"/>
        <v>0</v>
      </c>
      <c r="O624" s="98">
        <f t="shared" si="162"/>
        <v>0</v>
      </c>
      <c r="P624" s="97">
        <f t="shared" si="163"/>
        <v>0</v>
      </c>
      <c r="Q624" s="44"/>
      <c r="R624" s="44"/>
      <c r="S624" s="53"/>
      <c r="T624" s="53"/>
      <c r="U624" s="97">
        <f t="shared" si="164"/>
        <v>0</v>
      </c>
      <c r="V624" s="44"/>
      <c r="W624" s="46"/>
      <c r="X624" s="54"/>
      <c r="Y624" s="53"/>
      <c r="Z624" s="97">
        <f t="shared" si="165"/>
        <v>0</v>
      </c>
      <c r="AA624" s="44"/>
      <c r="AB624" s="46"/>
      <c r="AC624" s="54"/>
      <c r="AD624" s="53"/>
      <c r="AE624" s="97">
        <f t="shared" si="166"/>
        <v>0</v>
      </c>
      <c r="AF624" s="97">
        <f t="shared" si="167"/>
        <v>0</v>
      </c>
      <c r="AG624" s="97">
        <f t="shared" si="168"/>
        <v>0</v>
      </c>
      <c r="AH624" s="97">
        <f t="shared" si="169"/>
        <v>0</v>
      </c>
      <c r="AI624" s="44"/>
      <c r="AJ624" s="46"/>
      <c r="AK624" s="46"/>
      <c r="AL624" s="97">
        <f t="shared" si="170"/>
        <v>0</v>
      </c>
      <c r="BC624" s="56" t="str">
        <f t="shared" si="172"/>
        <v/>
      </c>
    </row>
    <row r="625" spans="2:55" x14ac:dyDescent="0.25">
      <c r="B625" s="63"/>
      <c r="C625" s="64"/>
      <c r="D625" s="64"/>
      <c r="E625" s="64"/>
      <c r="F625" s="95">
        <f>IFERROR(INDEX('1. Paquetes y Tareas'!$F$16:$F$84,MATCH(BC626,'1. Paquetes y Tareas'!$E$16:$E$84,0)),0)</f>
        <v>0</v>
      </c>
      <c r="G625" s="50"/>
      <c r="H625" s="96">
        <f>IF(E625="Sí",IFERROR(INDEX('3. Gasto Total '!$J$25:$J$43,MATCH(G625,'3. Gasto Total '!$B$25:$B$43,0)),""),IFERROR(INDEX('3. Gasto Total '!$I$25:$I$43,MATCH(G625,'3. Gasto Total '!$B$25:$B$43,0)),))</f>
        <v>0</v>
      </c>
      <c r="I625" s="40"/>
      <c r="J625" s="44"/>
      <c r="K625" s="44"/>
      <c r="L625" s="44"/>
      <c r="M625" s="44"/>
      <c r="N625" s="98">
        <f t="shared" si="161"/>
        <v>0</v>
      </c>
      <c r="O625" s="98">
        <f t="shared" si="162"/>
        <v>0</v>
      </c>
      <c r="P625" s="97">
        <f t="shared" si="163"/>
        <v>0</v>
      </c>
      <c r="Q625" s="44"/>
      <c r="R625" s="44"/>
      <c r="S625" s="53"/>
      <c r="T625" s="53"/>
      <c r="U625" s="97">
        <f t="shared" si="164"/>
        <v>0</v>
      </c>
      <c r="V625" s="44"/>
      <c r="W625" s="46"/>
      <c r="X625" s="54"/>
      <c r="Y625" s="53"/>
      <c r="Z625" s="97">
        <f t="shared" si="165"/>
        <v>0</v>
      </c>
      <c r="AA625" s="44"/>
      <c r="AB625" s="46"/>
      <c r="AC625" s="54"/>
      <c r="AD625" s="53"/>
      <c r="AE625" s="97">
        <f t="shared" si="166"/>
        <v>0</v>
      </c>
      <c r="AF625" s="97">
        <f t="shared" si="167"/>
        <v>0</v>
      </c>
      <c r="AG625" s="97">
        <f t="shared" si="168"/>
        <v>0</v>
      </c>
      <c r="AH625" s="97">
        <f t="shared" si="169"/>
        <v>0</v>
      </c>
      <c r="AI625" s="44"/>
      <c r="AJ625" s="46"/>
      <c r="AK625" s="46"/>
      <c r="AL625" s="97">
        <f t="shared" si="170"/>
        <v>0</v>
      </c>
      <c r="BC625" s="56" t="str">
        <f t="shared" si="172"/>
        <v/>
      </c>
    </row>
    <row r="626" spans="2:55" x14ac:dyDescent="0.25">
      <c r="B626" s="63"/>
      <c r="C626" s="64"/>
      <c r="D626" s="64"/>
      <c r="E626" s="64"/>
      <c r="F626" s="95">
        <f>IFERROR(INDEX('1. Paquetes y Tareas'!$F$16:$F$84,MATCH(BC627,'1. Paquetes y Tareas'!$E$16:$E$84,0)),0)</f>
        <v>0</v>
      </c>
      <c r="G626" s="50"/>
      <c r="H626" s="96">
        <f>IF(E626="Sí",IFERROR(INDEX('3. Gasto Total '!$J$25:$J$43,MATCH(G626,'3. Gasto Total '!$B$25:$B$43,0)),""),IFERROR(INDEX('3. Gasto Total '!$I$25:$I$43,MATCH(G626,'3. Gasto Total '!$B$25:$B$43,0)),))</f>
        <v>0</v>
      </c>
      <c r="I626" s="40"/>
      <c r="J626" s="44"/>
      <c r="K626" s="44"/>
      <c r="L626" s="44"/>
      <c r="M626" s="44"/>
      <c r="N626" s="98">
        <f t="shared" si="161"/>
        <v>0</v>
      </c>
      <c r="O626" s="98">
        <f t="shared" si="162"/>
        <v>0</v>
      </c>
      <c r="P626" s="97">
        <f t="shared" si="163"/>
        <v>0</v>
      </c>
      <c r="Q626" s="44"/>
      <c r="R626" s="44"/>
      <c r="S626" s="53"/>
      <c r="T626" s="53"/>
      <c r="U626" s="97">
        <f t="shared" si="164"/>
        <v>0</v>
      </c>
      <c r="V626" s="44"/>
      <c r="W626" s="46"/>
      <c r="X626" s="54"/>
      <c r="Y626" s="53"/>
      <c r="Z626" s="97">
        <f t="shared" si="165"/>
        <v>0</v>
      </c>
      <c r="AA626" s="44"/>
      <c r="AB626" s="46"/>
      <c r="AC626" s="54"/>
      <c r="AD626" s="53"/>
      <c r="AE626" s="97">
        <f t="shared" si="166"/>
        <v>0</v>
      </c>
      <c r="AF626" s="97">
        <f t="shared" si="167"/>
        <v>0</v>
      </c>
      <c r="AG626" s="97">
        <f t="shared" si="168"/>
        <v>0</v>
      </c>
      <c r="AH626" s="97">
        <f t="shared" si="169"/>
        <v>0</v>
      </c>
      <c r="AI626" s="44"/>
      <c r="AJ626" s="46"/>
      <c r="AK626" s="46"/>
      <c r="AL626" s="97">
        <f t="shared" si="170"/>
        <v>0</v>
      </c>
      <c r="BC626" s="56" t="str">
        <f t="shared" si="172"/>
        <v/>
      </c>
    </row>
    <row r="627" spans="2:55" x14ac:dyDescent="0.25">
      <c r="B627" s="63"/>
      <c r="C627" s="64"/>
      <c r="D627" s="64"/>
      <c r="E627" s="64"/>
      <c r="F627" s="95">
        <f>IFERROR(INDEX('1. Paquetes y Tareas'!$F$16:$F$84,MATCH(BC628,'1. Paquetes y Tareas'!$E$16:$E$84,0)),0)</f>
        <v>0</v>
      </c>
      <c r="G627" s="50"/>
      <c r="H627" s="96">
        <f>IF(E627="Sí",IFERROR(INDEX('3. Gasto Total '!$J$25:$J$43,MATCH(G627,'3. Gasto Total '!$B$25:$B$43,0)),""),IFERROR(INDEX('3. Gasto Total '!$I$25:$I$43,MATCH(G627,'3. Gasto Total '!$B$25:$B$43,0)),))</f>
        <v>0</v>
      </c>
      <c r="I627" s="40"/>
      <c r="J627" s="44"/>
      <c r="K627" s="44"/>
      <c r="L627" s="44"/>
      <c r="M627" s="44"/>
      <c r="N627" s="98">
        <f t="shared" si="161"/>
        <v>0</v>
      </c>
      <c r="O627" s="98">
        <f t="shared" si="162"/>
        <v>0</v>
      </c>
      <c r="P627" s="97">
        <f t="shared" si="163"/>
        <v>0</v>
      </c>
      <c r="Q627" s="44"/>
      <c r="R627" s="44"/>
      <c r="S627" s="53"/>
      <c r="T627" s="53"/>
      <c r="U627" s="97">
        <f t="shared" si="164"/>
        <v>0</v>
      </c>
      <c r="V627" s="44"/>
      <c r="W627" s="46"/>
      <c r="X627" s="54"/>
      <c r="Y627" s="53"/>
      <c r="Z627" s="97">
        <f t="shared" si="165"/>
        <v>0</v>
      </c>
      <c r="AA627" s="44"/>
      <c r="AB627" s="46"/>
      <c r="AC627" s="54"/>
      <c r="AD627" s="53"/>
      <c r="AE627" s="97">
        <f t="shared" si="166"/>
        <v>0</v>
      </c>
      <c r="AF627" s="97">
        <f t="shared" si="167"/>
        <v>0</v>
      </c>
      <c r="AG627" s="97">
        <f t="shared" si="168"/>
        <v>0</v>
      </c>
      <c r="AH627" s="97">
        <f t="shared" si="169"/>
        <v>0</v>
      </c>
      <c r="AI627" s="44"/>
      <c r="AJ627" s="46"/>
      <c r="AK627" s="46"/>
      <c r="AL627" s="97">
        <f t="shared" si="170"/>
        <v>0</v>
      </c>
      <c r="BC627" s="56" t="str">
        <f t="shared" si="172"/>
        <v/>
      </c>
    </row>
    <row r="628" spans="2:55" x14ac:dyDescent="0.25">
      <c r="B628" s="63"/>
      <c r="C628" s="64"/>
      <c r="D628" s="64"/>
      <c r="E628" s="64"/>
      <c r="F628" s="95">
        <f>IFERROR(INDEX('1. Paquetes y Tareas'!$F$16:$F$84,MATCH(BC629,'1. Paquetes y Tareas'!$E$16:$E$84,0)),0)</f>
        <v>0</v>
      </c>
      <c r="G628" s="50"/>
      <c r="H628" s="96">
        <f>IF(E628="Sí",IFERROR(INDEX('3. Gasto Total '!$J$25:$J$43,MATCH(G628,'3. Gasto Total '!$B$25:$B$43,0)),""),IFERROR(INDEX('3. Gasto Total '!$I$25:$I$43,MATCH(G628,'3. Gasto Total '!$B$25:$B$43,0)),))</f>
        <v>0</v>
      </c>
      <c r="I628" s="40"/>
      <c r="J628" s="44"/>
      <c r="K628" s="44"/>
      <c r="L628" s="44"/>
      <c r="M628" s="44"/>
      <c r="N628" s="98">
        <f t="shared" si="161"/>
        <v>0</v>
      </c>
      <c r="O628" s="98">
        <f t="shared" si="162"/>
        <v>0</v>
      </c>
      <c r="P628" s="97">
        <f t="shared" si="163"/>
        <v>0</v>
      </c>
      <c r="Q628" s="44"/>
      <c r="R628" s="44"/>
      <c r="S628" s="53"/>
      <c r="T628" s="53"/>
      <c r="U628" s="97">
        <f t="shared" si="164"/>
        <v>0</v>
      </c>
      <c r="V628" s="44"/>
      <c r="W628" s="46"/>
      <c r="X628" s="54"/>
      <c r="Y628" s="53"/>
      <c r="Z628" s="97">
        <f t="shared" si="165"/>
        <v>0</v>
      </c>
      <c r="AA628" s="44"/>
      <c r="AB628" s="46"/>
      <c r="AC628" s="54"/>
      <c r="AD628" s="53"/>
      <c r="AE628" s="97">
        <f t="shared" si="166"/>
        <v>0</v>
      </c>
      <c r="AF628" s="97">
        <f t="shared" si="167"/>
        <v>0</v>
      </c>
      <c r="AG628" s="97">
        <f t="shared" si="168"/>
        <v>0</v>
      </c>
      <c r="AH628" s="97">
        <f t="shared" si="169"/>
        <v>0</v>
      </c>
      <c r="AI628" s="44"/>
      <c r="AJ628" s="46"/>
      <c r="AK628" s="46"/>
      <c r="AL628" s="97">
        <f t="shared" si="170"/>
        <v>0</v>
      </c>
      <c r="BC628" s="56" t="str">
        <f t="shared" si="172"/>
        <v/>
      </c>
    </row>
    <row r="629" spans="2:55" x14ac:dyDescent="0.25">
      <c r="B629" s="63"/>
      <c r="C629" s="64"/>
      <c r="D629" s="64"/>
      <c r="E629" s="64"/>
      <c r="F629" s="95">
        <f>IFERROR(INDEX('1. Paquetes y Tareas'!$F$16:$F$84,MATCH(BC630,'1. Paquetes y Tareas'!$E$16:$E$84,0)),0)</f>
        <v>0</v>
      </c>
      <c r="G629" s="50"/>
      <c r="H629" s="96">
        <f>IF(E629="Sí",IFERROR(INDEX('3. Gasto Total '!$J$25:$J$43,MATCH(G629,'3. Gasto Total '!$B$25:$B$43,0)),""),IFERROR(INDEX('3. Gasto Total '!$I$25:$I$43,MATCH(G629,'3. Gasto Total '!$B$25:$B$43,0)),))</f>
        <v>0</v>
      </c>
      <c r="I629" s="40"/>
      <c r="J629" s="44"/>
      <c r="K629" s="44"/>
      <c r="L629" s="44"/>
      <c r="M629" s="44"/>
      <c r="N629" s="98">
        <f t="shared" si="161"/>
        <v>0</v>
      </c>
      <c r="O629" s="98">
        <f t="shared" si="162"/>
        <v>0</v>
      </c>
      <c r="P629" s="97">
        <f t="shared" si="163"/>
        <v>0</v>
      </c>
      <c r="Q629" s="44"/>
      <c r="R629" s="44"/>
      <c r="S629" s="53"/>
      <c r="T629" s="53"/>
      <c r="U629" s="97">
        <f t="shared" si="164"/>
        <v>0</v>
      </c>
      <c r="V629" s="44"/>
      <c r="W629" s="46"/>
      <c r="X629" s="54"/>
      <c r="Y629" s="53"/>
      <c r="Z629" s="97">
        <f t="shared" si="165"/>
        <v>0</v>
      </c>
      <c r="AA629" s="44"/>
      <c r="AB629" s="46"/>
      <c r="AC629" s="54"/>
      <c r="AD629" s="53"/>
      <c r="AE629" s="97">
        <f t="shared" si="166"/>
        <v>0</v>
      </c>
      <c r="AF629" s="97">
        <f t="shared" si="167"/>
        <v>0</v>
      </c>
      <c r="AG629" s="97">
        <f t="shared" si="168"/>
        <v>0</v>
      </c>
      <c r="AH629" s="97">
        <f t="shared" si="169"/>
        <v>0</v>
      </c>
      <c r="AI629" s="44"/>
      <c r="AJ629" s="46"/>
      <c r="AK629" s="46"/>
      <c r="AL629" s="97">
        <f t="shared" si="170"/>
        <v>0</v>
      </c>
      <c r="BC629" s="56" t="str">
        <f t="shared" si="172"/>
        <v/>
      </c>
    </row>
    <row r="630" spans="2:55" x14ac:dyDescent="0.25">
      <c r="B630" s="63"/>
      <c r="C630" s="64"/>
      <c r="D630" s="64"/>
      <c r="E630" s="64"/>
      <c r="F630" s="95">
        <f>IFERROR(INDEX('1. Paquetes y Tareas'!$F$16:$F$84,MATCH(BC631,'1. Paquetes y Tareas'!$E$16:$E$84,0)),0)</f>
        <v>0</v>
      </c>
      <c r="G630" s="50"/>
      <c r="H630" s="96">
        <f>IF(E630="Sí",IFERROR(INDEX('3. Gasto Total '!$J$25:$J$43,MATCH(G630,'3. Gasto Total '!$B$25:$B$43,0)),""),IFERROR(INDEX('3. Gasto Total '!$I$25:$I$43,MATCH(G630,'3. Gasto Total '!$B$25:$B$43,0)),))</f>
        <v>0</v>
      </c>
      <c r="I630" s="40"/>
      <c r="J630" s="44"/>
      <c r="K630" s="44"/>
      <c r="L630" s="44"/>
      <c r="M630" s="44"/>
      <c r="N630" s="98">
        <f t="shared" si="161"/>
        <v>0</v>
      </c>
      <c r="O630" s="98">
        <f t="shared" si="162"/>
        <v>0</v>
      </c>
      <c r="P630" s="97">
        <f t="shared" si="163"/>
        <v>0</v>
      </c>
      <c r="Q630" s="44"/>
      <c r="R630" s="44"/>
      <c r="S630" s="53"/>
      <c r="T630" s="53"/>
      <c r="U630" s="97">
        <f t="shared" si="164"/>
        <v>0</v>
      </c>
      <c r="V630" s="44"/>
      <c r="W630" s="46"/>
      <c r="X630" s="54"/>
      <c r="Y630" s="53"/>
      <c r="Z630" s="97">
        <f t="shared" si="165"/>
        <v>0</v>
      </c>
      <c r="AA630" s="44"/>
      <c r="AB630" s="46"/>
      <c r="AC630" s="54"/>
      <c r="AD630" s="53"/>
      <c r="AE630" s="97">
        <f t="shared" si="166"/>
        <v>0</v>
      </c>
      <c r="AF630" s="97">
        <f t="shared" si="167"/>
        <v>0</v>
      </c>
      <c r="AG630" s="97">
        <f t="shared" si="168"/>
        <v>0</v>
      </c>
      <c r="AH630" s="97">
        <f t="shared" si="169"/>
        <v>0</v>
      </c>
      <c r="AI630" s="44"/>
      <c r="AJ630" s="46"/>
      <c r="AK630" s="46"/>
      <c r="AL630" s="97">
        <f t="shared" si="170"/>
        <v>0</v>
      </c>
      <c r="BC630" s="56" t="str">
        <f t="shared" si="172"/>
        <v/>
      </c>
    </row>
    <row r="631" spans="2:55" x14ac:dyDescent="0.25">
      <c r="B631" s="63"/>
      <c r="C631" s="64"/>
      <c r="D631" s="64"/>
      <c r="E631" s="64"/>
      <c r="F631" s="95">
        <f>IFERROR(INDEX('1. Paquetes y Tareas'!$F$16:$F$84,MATCH(BC632,'1. Paquetes y Tareas'!$E$16:$E$84,0)),0)</f>
        <v>0</v>
      </c>
      <c r="G631" s="50"/>
      <c r="H631" s="96">
        <f>IF(E631="Sí",IFERROR(INDEX('3. Gasto Total '!$J$25:$J$43,MATCH(G631,'3. Gasto Total '!$B$25:$B$43,0)),""),IFERROR(INDEX('3. Gasto Total '!$I$25:$I$43,MATCH(G631,'3. Gasto Total '!$B$25:$B$43,0)),))</f>
        <v>0</v>
      </c>
      <c r="I631" s="40"/>
      <c r="J631" s="44"/>
      <c r="K631" s="44"/>
      <c r="L631" s="44"/>
      <c r="M631" s="44"/>
      <c r="N631" s="98">
        <f t="shared" si="161"/>
        <v>0</v>
      </c>
      <c r="O631" s="98">
        <f t="shared" si="162"/>
        <v>0</v>
      </c>
      <c r="P631" s="97">
        <f t="shared" si="163"/>
        <v>0</v>
      </c>
      <c r="Q631" s="44"/>
      <c r="R631" s="44"/>
      <c r="S631" s="53"/>
      <c r="T631" s="53"/>
      <c r="U631" s="97">
        <f t="shared" si="164"/>
        <v>0</v>
      </c>
      <c r="V631" s="44"/>
      <c r="W631" s="46"/>
      <c r="X631" s="54"/>
      <c r="Y631" s="53"/>
      <c r="Z631" s="97">
        <f t="shared" si="165"/>
        <v>0</v>
      </c>
      <c r="AA631" s="44"/>
      <c r="AB631" s="46"/>
      <c r="AC631" s="54"/>
      <c r="AD631" s="53"/>
      <c r="AE631" s="97">
        <f t="shared" si="166"/>
        <v>0</v>
      </c>
      <c r="AF631" s="97">
        <f t="shared" si="167"/>
        <v>0</v>
      </c>
      <c r="AG631" s="97">
        <f t="shared" si="168"/>
        <v>0</v>
      </c>
      <c r="AH631" s="97">
        <f t="shared" si="169"/>
        <v>0</v>
      </c>
      <c r="AI631" s="44"/>
      <c r="AJ631" s="46"/>
      <c r="AK631" s="46"/>
      <c r="AL631" s="97">
        <f t="shared" si="170"/>
        <v>0</v>
      </c>
      <c r="BC631" s="56" t="str">
        <f t="shared" si="172"/>
        <v/>
      </c>
    </row>
    <row r="632" spans="2:55" x14ac:dyDescent="0.25">
      <c r="B632" s="63"/>
      <c r="C632" s="64"/>
      <c r="D632" s="64"/>
      <c r="E632" s="64"/>
      <c r="F632" s="95">
        <f>IFERROR(INDEX('1. Paquetes y Tareas'!$F$16:$F$84,MATCH(BC633,'1. Paquetes y Tareas'!$E$16:$E$84,0)),0)</f>
        <v>0</v>
      </c>
      <c r="G632" s="50"/>
      <c r="H632" s="96">
        <f>IF(E632="Sí",IFERROR(INDEX('3. Gasto Total '!$J$25:$J$43,MATCH(G632,'3. Gasto Total '!$B$25:$B$43,0)),""),IFERROR(INDEX('3. Gasto Total '!$I$25:$I$43,MATCH(G632,'3. Gasto Total '!$B$25:$B$43,0)),))</f>
        <v>0</v>
      </c>
      <c r="I632" s="40"/>
      <c r="J632" s="44"/>
      <c r="K632" s="44"/>
      <c r="L632" s="44"/>
      <c r="M632" s="44"/>
      <c r="N632" s="98">
        <f t="shared" si="161"/>
        <v>0</v>
      </c>
      <c r="O632" s="98">
        <f t="shared" si="162"/>
        <v>0</v>
      </c>
      <c r="P632" s="97">
        <f t="shared" si="163"/>
        <v>0</v>
      </c>
      <c r="Q632" s="44"/>
      <c r="R632" s="44"/>
      <c r="S632" s="53"/>
      <c r="T632" s="53"/>
      <c r="U632" s="97">
        <f t="shared" si="164"/>
        <v>0</v>
      </c>
      <c r="V632" s="44"/>
      <c r="W632" s="46"/>
      <c r="X632" s="54"/>
      <c r="Y632" s="53"/>
      <c r="Z632" s="97">
        <f t="shared" si="165"/>
        <v>0</v>
      </c>
      <c r="AA632" s="44"/>
      <c r="AB632" s="46"/>
      <c r="AC632" s="54"/>
      <c r="AD632" s="53"/>
      <c r="AE632" s="97">
        <f t="shared" si="166"/>
        <v>0</v>
      </c>
      <c r="AF632" s="97">
        <f t="shared" si="167"/>
        <v>0</v>
      </c>
      <c r="AG632" s="97">
        <f t="shared" si="168"/>
        <v>0</v>
      </c>
      <c r="AH632" s="97">
        <f t="shared" si="169"/>
        <v>0</v>
      </c>
      <c r="AI632" s="44"/>
      <c r="AJ632" s="46"/>
      <c r="AK632" s="46"/>
      <c r="AL632" s="97">
        <f t="shared" si="170"/>
        <v>0</v>
      </c>
      <c r="BC632" s="56" t="str">
        <f t="shared" si="172"/>
        <v/>
      </c>
    </row>
    <row r="633" spans="2:55" x14ac:dyDescent="0.25">
      <c r="B633" s="63"/>
      <c r="C633" s="64"/>
      <c r="D633" s="64"/>
      <c r="E633" s="64"/>
      <c r="F633" s="95">
        <f>IFERROR(INDEX('1. Paquetes y Tareas'!$F$16:$F$84,MATCH(BC634,'1. Paquetes y Tareas'!$E$16:$E$84,0)),0)</f>
        <v>0</v>
      </c>
      <c r="G633" s="50"/>
      <c r="H633" s="96">
        <f>IF(E633="Sí",IFERROR(INDEX('3. Gasto Total '!$J$25:$J$43,MATCH(G633,'3. Gasto Total '!$B$25:$B$43,0)),""),IFERROR(INDEX('3. Gasto Total '!$I$25:$I$43,MATCH(G633,'3. Gasto Total '!$B$25:$B$43,0)),))</f>
        <v>0</v>
      </c>
      <c r="I633" s="40"/>
      <c r="J633" s="44"/>
      <c r="K633" s="44"/>
      <c r="L633" s="44"/>
      <c r="M633" s="44"/>
      <c r="N633" s="98">
        <f t="shared" si="161"/>
        <v>0</v>
      </c>
      <c r="O633" s="98">
        <f t="shared" si="162"/>
        <v>0</v>
      </c>
      <c r="P633" s="97">
        <f t="shared" si="163"/>
        <v>0</v>
      </c>
      <c r="Q633" s="44"/>
      <c r="R633" s="44"/>
      <c r="S633" s="53"/>
      <c r="T633" s="53"/>
      <c r="U633" s="97">
        <f t="shared" si="164"/>
        <v>0</v>
      </c>
      <c r="V633" s="44"/>
      <c r="W633" s="46"/>
      <c r="X633" s="54"/>
      <c r="Y633" s="53"/>
      <c r="Z633" s="97">
        <f t="shared" si="165"/>
        <v>0</v>
      </c>
      <c r="AA633" s="44"/>
      <c r="AB633" s="46"/>
      <c r="AC633" s="54"/>
      <c r="AD633" s="53"/>
      <c r="AE633" s="97">
        <f t="shared" si="166"/>
        <v>0</v>
      </c>
      <c r="AF633" s="97">
        <f t="shared" si="167"/>
        <v>0</v>
      </c>
      <c r="AG633" s="97">
        <f t="shared" si="168"/>
        <v>0</v>
      </c>
      <c r="AH633" s="97">
        <f t="shared" si="169"/>
        <v>0</v>
      </c>
      <c r="AI633" s="44"/>
      <c r="AJ633" s="46"/>
      <c r="AK633" s="46"/>
      <c r="AL633" s="97">
        <f t="shared" si="170"/>
        <v>0</v>
      </c>
      <c r="BC633" s="56" t="str">
        <f t="shared" si="172"/>
        <v/>
      </c>
    </row>
    <row r="634" spans="2:55" x14ac:dyDescent="0.25">
      <c r="B634" s="63"/>
      <c r="C634" s="64"/>
      <c r="D634" s="64"/>
      <c r="E634" s="64"/>
      <c r="F634" s="95">
        <f>IFERROR(INDEX('1. Paquetes y Tareas'!$F$16:$F$84,MATCH(BC635,'1. Paquetes y Tareas'!$E$16:$E$84,0)),0)</f>
        <v>0</v>
      </c>
      <c r="G634" s="50"/>
      <c r="H634" s="96">
        <f>IF(E634="Sí",IFERROR(INDEX('3. Gasto Total '!$J$25:$J$43,MATCH(G634,'3. Gasto Total '!$B$25:$B$43,0)),""),IFERROR(INDEX('3. Gasto Total '!$I$25:$I$43,MATCH(G634,'3. Gasto Total '!$B$25:$B$43,0)),))</f>
        <v>0</v>
      </c>
      <c r="I634" s="40"/>
      <c r="J634" s="44"/>
      <c r="K634" s="44"/>
      <c r="L634" s="44"/>
      <c r="M634" s="44"/>
      <c r="N634" s="98">
        <f t="shared" si="161"/>
        <v>0</v>
      </c>
      <c r="O634" s="98">
        <f t="shared" si="162"/>
        <v>0</v>
      </c>
      <c r="P634" s="97">
        <f t="shared" si="163"/>
        <v>0</v>
      </c>
      <c r="Q634" s="44"/>
      <c r="R634" s="44"/>
      <c r="S634" s="53"/>
      <c r="T634" s="53"/>
      <c r="U634" s="97">
        <f t="shared" si="164"/>
        <v>0</v>
      </c>
      <c r="V634" s="44"/>
      <c r="W634" s="46"/>
      <c r="X634" s="54"/>
      <c r="Y634" s="53"/>
      <c r="Z634" s="97">
        <f t="shared" si="165"/>
        <v>0</v>
      </c>
      <c r="AA634" s="44"/>
      <c r="AB634" s="46"/>
      <c r="AC634" s="54"/>
      <c r="AD634" s="53"/>
      <c r="AE634" s="97">
        <f t="shared" si="166"/>
        <v>0</v>
      </c>
      <c r="AF634" s="97">
        <f t="shared" si="167"/>
        <v>0</v>
      </c>
      <c r="AG634" s="97">
        <f t="shared" si="168"/>
        <v>0</v>
      </c>
      <c r="AH634" s="97">
        <f t="shared" si="169"/>
        <v>0</v>
      </c>
      <c r="AI634" s="44"/>
      <c r="AJ634" s="46"/>
      <c r="AK634" s="46"/>
      <c r="AL634" s="97">
        <f t="shared" si="170"/>
        <v>0</v>
      </c>
      <c r="BC634" s="56" t="str">
        <f t="shared" si="172"/>
        <v/>
      </c>
    </row>
    <row r="635" spans="2:55" x14ac:dyDescent="0.25">
      <c r="B635" s="63"/>
      <c r="C635" s="64"/>
      <c r="D635" s="64"/>
      <c r="E635" s="64"/>
      <c r="F635" s="95">
        <f>IFERROR(INDEX('1. Paquetes y Tareas'!$F$16:$F$84,MATCH(BC636,'1. Paquetes y Tareas'!$E$16:$E$84,0)),0)</f>
        <v>0</v>
      </c>
      <c r="G635" s="50"/>
      <c r="H635" s="96">
        <f>IF(E635="Sí",IFERROR(INDEX('3. Gasto Total '!$J$25:$J$43,MATCH(G635,'3. Gasto Total '!$B$25:$B$43,0)),""),IFERROR(INDEX('3. Gasto Total '!$I$25:$I$43,MATCH(G635,'3. Gasto Total '!$B$25:$B$43,0)),))</f>
        <v>0</v>
      </c>
      <c r="I635" s="40"/>
      <c r="J635" s="44"/>
      <c r="K635" s="44"/>
      <c r="L635" s="44"/>
      <c r="M635" s="44"/>
      <c r="N635" s="98">
        <f t="shared" si="161"/>
        <v>0</v>
      </c>
      <c r="O635" s="98">
        <f t="shared" si="162"/>
        <v>0</v>
      </c>
      <c r="P635" s="97">
        <f t="shared" si="163"/>
        <v>0</v>
      </c>
      <c r="Q635" s="44"/>
      <c r="R635" s="44"/>
      <c r="S635" s="53"/>
      <c r="T635" s="53"/>
      <c r="U635" s="97">
        <f t="shared" si="164"/>
        <v>0</v>
      </c>
      <c r="V635" s="44"/>
      <c r="W635" s="46"/>
      <c r="X635" s="54"/>
      <c r="Y635" s="53"/>
      <c r="Z635" s="97">
        <f t="shared" si="165"/>
        <v>0</v>
      </c>
      <c r="AA635" s="44"/>
      <c r="AB635" s="46"/>
      <c r="AC635" s="54"/>
      <c r="AD635" s="53"/>
      <c r="AE635" s="97">
        <f t="shared" si="166"/>
        <v>0</v>
      </c>
      <c r="AF635" s="97">
        <f t="shared" si="167"/>
        <v>0</v>
      </c>
      <c r="AG635" s="97">
        <f t="shared" si="168"/>
        <v>0</v>
      </c>
      <c r="AH635" s="97">
        <f t="shared" si="169"/>
        <v>0</v>
      </c>
      <c r="AI635" s="44"/>
      <c r="AJ635" s="46"/>
      <c r="AK635" s="46"/>
      <c r="AL635" s="97">
        <f t="shared" si="170"/>
        <v>0</v>
      </c>
      <c r="BC635" s="56" t="str">
        <f t="shared" si="172"/>
        <v/>
      </c>
    </row>
    <row r="636" spans="2:55" x14ac:dyDescent="0.25">
      <c r="B636" s="63"/>
      <c r="C636" s="64"/>
      <c r="D636" s="64"/>
      <c r="E636" s="64"/>
      <c r="F636" s="95">
        <f>IFERROR(INDEX('1. Paquetes y Tareas'!$F$16:$F$84,MATCH(BC637,'1. Paquetes y Tareas'!$E$16:$E$84,0)),0)</f>
        <v>0</v>
      </c>
      <c r="G636" s="50"/>
      <c r="H636" s="96">
        <f>IF(E636="Sí",IFERROR(INDEX('3. Gasto Total '!$J$25:$J$43,MATCH(G636,'3. Gasto Total '!$B$25:$B$43,0)),""),IFERROR(INDEX('3. Gasto Total '!$I$25:$I$43,MATCH(G636,'3. Gasto Total '!$B$25:$B$43,0)),))</f>
        <v>0</v>
      </c>
      <c r="I636" s="40"/>
      <c r="J636" s="44"/>
      <c r="K636" s="44"/>
      <c r="L636" s="44"/>
      <c r="M636" s="44"/>
      <c r="N636" s="98">
        <f t="shared" si="161"/>
        <v>0</v>
      </c>
      <c r="O636" s="98">
        <f t="shared" si="162"/>
        <v>0</v>
      </c>
      <c r="P636" s="97">
        <f t="shared" si="163"/>
        <v>0</v>
      </c>
      <c r="Q636" s="44"/>
      <c r="R636" s="44"/>
      <c r="S636" s="53"/>
      <c r="T636" s="53"/>
      <c r="U636" s="97">
        <f t="shared" si="164"/>
        <v>0</v>
      </c>
      <c r="V636" s="44"/>
      <c r="W636" s="46"/>
      <c r="X636" s="54"/>
      <c r="Y636" s="53"/>
      <c r="Z636" s="97">
        <f t="shared" si="165"/>
        <v>0</v>
      </c>
      <c r="AA636" s="44"/>
      <c r="AB636" s="46"/>
      <c r="AC636" s="54"/>
      <c r="AD636" s="53"/>
      <c r="AE636" s="97">
        <f t="shared" si="166"/>
        <v>0</v>
      </c>
      <c r="AF636" s="97">
        <f t="shared" si="167"/>
        <v>0</v>
      </c>
      <c r="AG636" s="97">
        <f t="shared" si="168"/>
        <v>0</v>
      </c>
      <c r="AH636" s="97">
        <f t="shared" si="169"/>
        <v>0</v>
      </c>
      <c r="AI636" s="44"/>
      <c r="AJ636" s="46"/>
      <c r="AK636" s="46"/>
      <c r="AL636" s="97">
        <f t="shared" si="170"/>
        <v>0</v>
      </c>
      <c r="BC636" s="56" t="str">
        <f>CONCATENATE(B522,C522,D522)</f>
        <v/>
      </c>
    </row>
    <row r="637" spans="2:55" x14ac:dyDescent="0.25">
      <c r="B637" s="63"/>
      <c r="C637" s="64"/>
      <c r="D637" s="64"/>
      <c r="E637" s="64"/>
      <c r="F637" s="95">
        <f>IFERROR(INDEX('1. Paquetes y Tareas'!$F$16:$F$84,MATCH(BC638,'1. Paquetes y Tareas'!$E$16:$E$84,0)),0)</f>
        <v>0</v>
      </c>
      <c r="G637" s="50"/>
      <c r="H637" s="96">
        <f>IF(E637="Sí",IFERROR(INDEX('3. Gasto Total '!$J$25:$J$43,MATCH(G637,'3. Gasto Total '!$B$25:$B$43,0)),""),IFERROR(INDEX('3. Gasto Total '!$I$25:$I$43,MATCH(G637,'3. Gasto Total '!$B$25:$B$43,0)),))</f>
        <v>0</v>
      </c>
      <c r="I637" s="40"/>
      <c r="J637" s="44"/>
      <c r="K637" s="44"/>
      <c r="L637" s="44"/>
      <c r="M637" s="44"/>
      <c r="N637" s="98">
        <f t="shared" si="161"/>
        <v>0</v>
      </c>
      <c r="O637" s="98">
        <f t="shared" si="162"/>
        <v>0</v>
      </c>
      <c r="P637" s="97">
        <f t="shared" si="163"/>
        <v>0</v>
      </c>
      <c r="Q637" s="44"/>
      <c r="R637" s="44"/>
      <c r="S637" s="53"/>
      <c r="T637" s="53"/>
      <c r="U637" s="97">
        <f t="shared" si="164"/>
        <v>0</v>
      </c>
      <c r="V637" s="44"/>
      <c r="W637" s="46"/>
      <c r="X637" s="54"/>
      <c r="Y637" s="53"/>
      <c r="Z637" s="97">
        <f t="shared" si="165"/>
        <v>0</v>
      </c>
      <c r="AA637" s="44"/>
      <c r="AB637" s="46"/>
      <c r="AC637" s="54"/>
      <c r="AD637" s="53"/>
      <c r="AE637" s="97">
        <f t="shared" si="166"/>
        <v>0</v>
      </c>
      <c r="AF637" s="97">
        <f t="shared" si="167"/>
        <v>0</v>
      </c>
      <c r="AG637" s="97">
        <f t="shared" si="168"/>
        <v>0</v>
      </c>
      <c r="AH637" s="97">
        <f t="shared" si="169"/>
        <v>0</v>
      </c>
      <c r="AI637" s="44"/>
      <c r="AJ637" s="46"/>
      <c r="AK637" s="46"/>
      <c r="AL637" s="97">
        <f t="shared" si="170"/>
        <v>0</v>
      </c>
      <c r="BC637" s="56" t="str">
        <f t="shared" ref="BC637:BC653" si="173">CONCATENATE(B636,C636,D636)</f>
        <v/>
      </c>
    </row>
    <row r="638" spans="2:55" x14ac:dyDescent="0.25">
      <c r="B638" s="63"/>
      <c r="C638" s="64"/>
      <c r="D638" s="64"/>
      <c r="E638" s="64"/>
      <c r="F638" s="95">
        <f>IFERROR(INDEX('1. Paquetes y Tareas'!$F$16:$F$84,MATCH(BC639,'1. Paquetes y Tareas'!$E$16:$E$84,0)),0)</f>
        <v>0</v>
      </c>
      <c r="G638" s="50"/>
      <c r="H638" s="96">
        <f>IF(E638="Sí",IFERROR(INDEX('3. Gasto Total '!$J$25:$J$43,MATCH(G638,'3. Gasto Total '!$B$25:$B$43,0)),""),IFERROR(INDEX('3. Gasto Total '!$I$25:$I$43,MATCH(G638,'3. Gasto Total '!$B$25:$B$43,0)),))</f>
        <v>0</v>
      </c>
      <c r="I638" s="40"/>
      <c r="J638" s="44"/>
      <c r="K638" s="44"/>
      <c r="L638" s="44"/>
      <c r="M638" s="44"/>
      <c r="N638" s="98">
        <f t="shared" si="161"/>
        <v>0</v>
      </c>
      <c r="O638" s="98">
        <f t="shared" si="162"/>
        <v>0</v>
      </c>
      <c r="P638" s="97">
        <f t="shared" si="163"/>
        <v>0</v>
      </c>
      <c r="Q638" s="44"/>
      <c r="R638" s="44"/>
      <c r="S638" s="53"/>
      <c r="T638" s="53"/>
      <c r="U638" s="97">
        <f t="shared" si="164"/>
        <v>0</v>
      </c>
      <c r="V638" s="44"/>
      <c r="W638" s="46"/>
      <c r="X638" s="54"/>
      <c r="Y638" s="53"/>
      <c r="Z638" s="97">
        <f t="shared" si="165"/>
        <v>0</v>
      </c>
      <c r="AA638" s="44"/>
      <c r="AB638" s="46"/>
      <c r="AC638" s="54"/>
      <c r="AD638" s="53"/>
      <c r="AE638" s="97">
        <f t="shared" si="166"/>
        <v>0</v>
      </c>
      <c r="AF638" s="97">
        <f t="shared" si="167"/>
        <v>0</v>
      </c>
      <c r="AG638" s="97">
        <f t="shared" si="168"/>
        <v>0</v>
      </c>
      <c r="AH638" s="97">
        <f t="shared" si="169"/>
        <v>0</v>
      </c>
      <c r="AI638" s="44"/>
      <c r="AJ638" s="46"/>
      <c r="AK638" s="46"/>
      <c r="AL638" s="97">
        <f t="shared" si="170"/>
        <v>0</v>
      </c>
      <c r="BC638" s="56" t="str">
        <f t="shared" si="173"/>
        <v/>
      </c>
    </row>
    <row r="639" spans="2:55" x14ac:dyDescent="0.25">
      <c r="B639" s="63"/>
      <c r="C639" s="64"/>
      <c r="D639" s="64"/>
      <c r="E639" s="64"/>
      <c r="F639" s="95">
        <f>IFERROR(INDEX('1. Paquetes y Tareas'!$F$16:$F$84,MATCH(BC640,'1. Paquetes y Tareas'!$E$16:$E$84,0)),0)</f>
        <v>0</v>
      </c>
      <c r="G639" s="50"/>
      <c r="H639" s="96">
        <f>IF(E639="Sí",IFERROR(INDEX('3. Gasto Total '!$J$25:$J$43,MATCH(G639,'3. Gasto Total '!$B$25:$B$43,0)),""),IFERROR(INDEX('3. Gasto Total '!$I$25:$I$43,MATCH(G639,'3. Gasto Total '!$B$25:$B$43,0)),))</f>
        <v>0</v>
      </c>
      <c r="I639" s="40"/>
      <c r="J639" s="44"/>
      <c r="K639" s="44"/>
      <c r="L639" s="44"/>
      <c r="M639" s="44"/>
      <c r="N639" s="98">
        <f t="shared" si="161"/>
        <v>0</v>
      </c>
      <c r="O639" s="98">
        <f t="shared" si="162"/>
        <v>0</v>
      </c>
      <c r="P639" s="97">
        <f t="shared" si="163"/>
        <v>0</v>
      </c>
      <c r="Q639" s="44"/>
      <c r="R639" s="44"/>
      <c r="S639" s="53"/>
      <c r="T639" s="53"/>
      <c r="U639" s="97">
        <f t="shared" si="164"/>
        <v>0</v>
      </c>
      <c r="V639" s="44"/>
      <c r="W639" s="46"/>
      <c r="X639" s="54"/>
      <c r="Y639" s="53"/>
      <c r="Z639" s="97">
        <f t="shared" si="165"/>
        <v>0</v>
      </c>
      <c r="AA639" s="44"/>
      <c r="AB639" s="46"/>
      <c r="AC639" s="54"/>
      <c r="AD639" s="53"/>
      <c r="AE639" s="97">
        <f t="shared" si="166"/>
        <v>0</v>
      </c>
      <c r="AF639" s="97">
        <f t="shared" si="167"/>
        <v>0</v>
      </c>
      <c r="AG639" s="97">
        <f t="shared" si="168"/>
        <v>0</v>
      </c>
      <c r="AH639" s="97">
        <f t="shared" si="169"/>
        <v>0</v>
      </c>
      <c r="AI639" s="44"/>
      <c r="AJ639" s="46"/>
      <c r="AK639" s="46"/>
      <c r="AL639" s="97">
        <f t="shared" si="170"/>
        <v>0</v>
      </c>
      <c r="BC639" s="56" t="str">
        <f t="shared" si="173"/>
        <v/>
      </c>
    </row>
    <row r="640" spans="2:55" x14ac:dyDescent="0.25">
      <c r="B640" s="63"/>
      <c r="C640" s="64"/>
      <c r="D640" s="64"/>
      <c r="E640" s="64"/>
      <c r="F640" s="95">
        <f>IFERROR(INDEX('1. Paquetes y Tareas'!$F$16:$F$84,MATCH(BC641,'1. Paquetes y Tareas'!$E$16:$E$84,0)),0)</f>
        <v>0</v>
      </c>
      <c r="G640" s="50"/>
      <c r="H640" s="96">
        <f>IF(E640="Sí",IFERROR(INDEX('3. Gasto Total '!$J$25:$J$43,MATCH(G640,'3. Gasto Total '!$B$25:$B$43,0)),""),IFERROR(INDEX('3. Gasto Total '!$I$25:$I$43,MATCH(G640,'3. Gasto Total '!$B$25:$B$43,0)),))</f>
        <v>0</v>
      </c>
      <c r="I640" s="40"/>
      <c r="J640" s="44"/>
      <c r="K640" s="44"/>
      <c r="L640" s="44"/>
      <c r="M640" s="44"/>
      <c r="N640" s="98">
        <f t="shared" si="161"/>
        <v>0</v>
      </c>
      <c r="O640" s="98">
        <f t="shared" si="162"/>
        <v>0</v>
      </c>
      <c r="P640" s="97">
        <f t="shared" si="163"/>
        <v>0</v>
      </c>
      <c r="Q640" s="44"/>
      <c r="R640" s="44"/>
      <c r="S640" s="53"/>
      <c r="T640" s="53"/>
      <c r="U640" s="97">
        <f t="shared" si="164"/>
        <v>0</v>
      </c>
      <c r="V640" s="44"/>
      <c r="W640" s="46"/>
      <c r="X640" s="54"/>
      <c r="Y640" s="53"/>
      <c r="Z640" s="97">
        <f t="shared" si="165"/>
        <v>0</v>
      </c>
      <c r="AA640" s="44"/>
      <c r="AB640" s="46"/>
      <c r="AC640" s="54"/>
      <c r="AD640" s="53"/>
      <c r="AE640" s="97">
        <f t="shared" si="166"/>
        <v>0</v>
      </c>
      <c r="AF640" s="97">
        <f t="shared" si="167"/>
        <v>0</v>
      </c>
      <c r="AG640" s="97">
        <f t="shared" si="168"/>
        <v>0</v>
      </c>
      <c r="AH640" s="97">
        <f t="shared" si="169"/>
        <v>0</v>
      </c>
      <c r="AI640" s="44"/>
      <c r="AJ640" s="46"/>
      <c r="AK640" s="46"/>
      <c r="AL640" s="97">
        <f t="shared" si="170"/>
        <v>0</v>
      </c>
      <c r="BC640" s="56" t="str">
        <f t="shared" si="173"/>
        <v/>
      </c>
    </row>
    <row r="641" spans="2:55" x14ac:dyDescent="0.25">
      <c r="B641" s="63"/>
      <c r="C641" s="64"/>
      <c r="D641" s="64"/>
      <c r="E641" s="64"/>
      <c r="F641" s="95">
        <f>IFERROR(INDEX('1. Paquetes y Tareas'!$F$16:$F$84,MATCH(BC642,'1. Paquetes y Tareas'!$E$16:$E$84,0)),0)</f>
        <v>0</v>
      </c>
      <c r="G641" s="50"/>
      <c r="H641" s="96">
        <f>IF(E641="Sí",IFERROR(INDEX('3. Gasto Total '!$J$25:$J$43,MATCH(G641,'3. Gasto Total '!$B$25:$B$43,0)),""),IFERROR(INDEX('3. Gasto Total '!$I$25:$I$43,MATCH(G641,'3. Gasto Total '!$B$25:$B$43,0)),))</f>
        <v>0</v>
      </c>
      <c r="I641" s="40"/>
      <c r="J641" s="44"/>
      <c r="K641" s="44"/>
      <c r="L641" s="44"/>
      <c r="M641" s="44"/>
      <c r="N641" s="98">
        <f t="shared" si="161"/>
        <v>0</v>
      </c>
      <c r="O641" s="98">
        <f t="shared" si="162"/>
        <v>0</v>
      </c>
      <c r="P641" s="97">
        <f t="shared" si="163"/>
        <v>0</v>
      </c>
      <c r="Q641" s="44"/>
      <c r="R641" s="44"/>
      <c r="S641" s="53"/>
      <c r="T641" s="53"/>
      <c r="U641" s="97">
        <f t="shared" si="164"/>
        <v>0</v>
      </c>
      <c r="V641" s="44"/>
      <c r="W641" s="46"/>
      <c r="X641" s="54"/>
      <c r="Y641" s="53"/>
      <c r="Z641" s="97">
        <f t="shared" si="165"/>
        <v>0</v>
      </c>
      <c r="AA641" s="44"/>
      <c r="AB641" s="46"/>
      <c r="AC641" s="54"/>
      <c r="AD641" s="53"/>
      <c r="AE641" s="97">
        <f t="shared" si="166"/>
        <v>0</v>
      </c>
      <c r="AF641" s="97">
        <f t="shared" si="167"/>
        <v>0</v>
      </c>
      <c r="AG641" s="97">
        <f t="shared" si="168"/>
        <v>0</v>
      </c>
      <c r="AH641" s="97">
        <f t="shared" si="169"/>
        <v>0</v>
      </c>
      <c r="AI641" s="44"/>
      <c r="AJ641" s="46"/>
      <c r="AK641" s="46"/>
      <c r="AL641" s="97">
        <f t="shared" si="170"/>
        <v>0</v>
      </c>
      <c r="BC641" s="56" t="str">
        <f t="shared" si="173"/>
        <v/>
      </c>
    </row>
    <row r="642" spans="2:55" x14ac:dyDescent="0.25">
      <c r="B642" s="63"/>
      <c r="C642" s="64"/>
      <c r="D642" s="64"/>
      <c r="E642" s="64"/>
      <c r="F642" s="95">
        <f>IFERROR(INDEX('1. Paquetes y Tareas'!$F$16:$F$84,MATCH(BC643,'1. Paquetes y Tareas'!$E$16:$E$84,0)),0)</f>
        <v>0</v>
      </c>
      <c r="G642" s="50"/>
      <c r="H642" s="96">
        <f>IF(E642="Sí",IFERROR(INDEX('3. Gasto Total '!$J$25:$J$43,MATCH(G642,'3. Gasto Total '!$B$25:$B$43,0)),""),IFERROR(INDEX('3. Gasto Total '!$I$25:$I$43,MATCH(G642,'3. Gasto Total '!$B$25:$B$43,0)),))</f>
        <v>0</v>
      </c>
      <c r="I642" s="40"/>
      <c r="J642" s="44"/>
      <c r="K642" s="44"/>
      <c r="L642" s="44"/>
      <c r="M642" s="44"/>
      <c r="N642" s="98">
        <f t="shared" si="161"/>
        <v>0</v>
      </c>
      <c r="O642" s="98">
        <f t="shared" si="162"/>
        <v>0</v>
      </c>
      <c r="P642" s="97">
        <f t="shared" si="163"/>
        <v>0</v>
      </c>
      <c r="Q642" s="44"/>
      <c r="R642" s="44"/>
      <c r="S642" s="53"/>
      <c r="T642" s="53"/>
      <c r="U642" s="97">
        <f t="shared" si="164"/>
        <v>0</v>
      </c>
      <c r="V642" s="44"/>
      <c r="W642" s="46"/>
      <c r="X642" s="54"/>
      <c r="Y642" s="53"/>
      <c r="Z642" s="97">
        <f t="shared" si="165"/>
        <v>0</v>
      </c>
      <c r="AA642" s="44"/>
      <c r="AB642" s="46"/>
      <c r="AC642" s="54"/>
      <c r="AD642" s="53"/>
      <c r="AE642" s="97">
        <f t="shared" si="166"/>
        <v>0</v>
      </c>
      <c r="AF642" s="97">
        <f t="shared" si="167"/>
        <v>0</v>
      </c>
      <c r="AG642" s="97">
        <f t="shared" si="168"/>
        <v>0</v>
      </c>
      <c r="AH642" s="97">
        <f t="shared" si="169"/>
        <v>0</v>
      </c>
      <c r="AI642" s="44"/>
      <c r="AJ642" s="46"/>
      <c r="AK642" s="46"/>
      <c r="AL642" s="97">
        <f t="shared" si="170"/>
        <v>0</v>
      </c>
      <c r="BC642" s="56" t="str">
        <f t="shared" si="173"/>
        <v/>
      </c>
    </row>
    <row r="643" spans="2:55" x14ac:dyDescent="0.25">
      <c r="B643" s="63"/>
      <c r="C643" s="64"/>
      <c r="D643" s="64"/>
      <c r="E643" s="64"/>
      <c r="F643" s="95">
        <f>IFERROR(INDEX('1. Paquetes y Tareas'!$F$16:$F$84,MATCH(BC644,'1. Paquetes y Tareas'!$E$16:$E$84,0)),0)</f>
        <v>0</v>
      </c>
      <c r="G643" s="50"/>
      <c r="H643" s="96">
        <f>IF(E643="Sí",IFERROR(INDEX('3. Gasto Total '!$J$25:$J$43,MATCH(G643,'3. Gasto Total '!$B$25:$B$43,0)),""),IFERROR(INDEX('3. Gasto Total '!$I$25:$I$43,MATCH(G643,'3. Gasto Total '!$B$25:$B$43,0)),))</f>
        <v>0</v>
      </c>
      <c r="I643" s="40"/>
      <c r="J643" s="44"/>
      <c r="K643" s="44"/>
      <c r="L643" s="44"/>
      <c r="M643" s="44"/>
      <c r="N643" s="98">
        <f t="shared" si="161"/>
        <v>0</v>
      </c>
      <c r="O643" s="98">
        <f t="shared" si="162"/>
        <v>0</v>
      </c>
      <c r="P643" s="97">
        <f t="shared" si="163"/>
        <v>0</v>
      </c>
      <c r="Q643" s="44"/>
      <c r="R643" s="44"/>
      <c r="S643" s="53"/>
      <c r="T643" s="53"/>
      <c r="U643" s="97">
        <f t="shared" si="164"/>
        <v>0</v>
      </c>
      <c r="V643" s="44"/>
      <c r="W643" s="46"/>
      <c r="X643" s="54"/>
      <c r="Y643" s="53"/>
      <c r="Z643" s="97">
        <f t="shared" si="165"/>
        <v>0</v>
      </c>
      <c r="AA643" s="44"/>
      <c r="AB643" s="46"/>
      <c r="AC643" s="54"/>
      <c r="AD643" s="53"/>
      <c r="AE643" s="97">
        <f t="shared" si="166"/>
        <v>0</v>
      </c>
      <c r="AF643" s="97">
        <f t="shared" si="167"/>
        <v>0</v>
      </c>
      <c r="AG643" s="97">
        <f t="shared" si="168"/>
        <v>0</v>
      </c>
      <c r="AH643" s="97">
        <f t="shared" si="169"/>
        <v>0</v>
      </c>
      <c r="AI643" s="44"/>
      <c r="AJ643" s="46"/>
      <c r="AK643" s="46"/>
      <c r="AL643" s="97">
        <f t="shared" si="170"/>
        <v>0</v>
      </c>
      <c r="BC643" s="56" t="str">
        <f t="shared" si="173"/>
        <v/>
      </c>
    </row>
    <row r="644" spans="2:55" x14ac:dyDescent="0.25">
      <c r="B644" s="63"/>
      <c r="C644" s="64"/>
      <c r="D644" s="64"/>
      <c r="E644" s="64"/>
      <c r="F644" s="95">
        <f>IFERROR(INDEX('1. Paquetes y Tareas'!$F$16:$F$84,MATCH(BC645,'1. Paquetes y Tareas'!$E$16:$E$84,0)),0)</f>
        <v>0</v>
      </c>
      <c r="G644" s="50"/>
      <c r="H644" s="96">
        <f>IF(E644="Sí",IFERROR(INDEX('3. Gasto Total '!$J$25:$J$43,MATCH(G644,'3. Gasto Total '!$B$25:$B$43,0)),""),IFERROR(INDEX('3. Gasto Total '!$I$25:$I$43,MATCH(G644,'3. Gasto Total '!$B$25:$B$43,0)),))</f>
        <v>0</v>
      </c>
      <c r="I644" s="40"/>
      <c r="J644" s="44"/>
      <c r="K644" s="44"/>
      <c r="L644" s="44"/>
      <c r="M644" s="44"/>
      <c r="N644" s="98">
        <f t="shared" si="161"/>
        <v>0</v>
      </c>
      <c r="O644" s="98">
        <f t="shared" si="162"/>
        <v>0</v>
      </c>
      <c r="P644" s="97">
        <f t="shared" si="163"/>
        <v>0</v>
      </c>
      <c r="Q644" s="44"/>
      <c r="R644" s="44"/>
      <c r="S644" s="53"/>
      <c r="T644" s="53"/>
      <c r="U644" s="97">
        <f t="shared" si="164"/>
        <v>0</v>
      </c>
      <c r="V644" s="44"/>
      <c r="W644" s="46"/>
      <c r="X644" s="54"/>
      <c r="Y644" s="53"/>
      <c r="Z644" s="97">
        <f t="shared" si="165"/>
        <v>0</v>
      </c>
      <c r="AA644" s="44"/>
      <c r="AB644" s="46"/>
      <c r="AC644" s="54"/>
      <c r="AD644" s="53"/>
      <c r="AE644" s="97">
        <f t="shared" si="166"/>
        <v>0</v>
      </c>
      <c r="AF644" s="97">
        <f t="shared" si="167"/>
        <v>0</v>
      </c>
      <c r="AG644" s="97">
        <f t="shared" si="168"/>
        <v>0</v>
      </c>
      <c r="AH644" s="97">
        <f t="shared" si="169"/>
        <v>0</v>
      </c>
      <c r="AI644" s="44"/>
      <c r="AJ644" s="46"/>
      <c r="AK644" s="46"/>
      <c r="AL644" s="97">
        <f t="shared" si="170"/>
        <v>0</v>
      </c>
      <c r="BC644" s="56" t="str">
        <f t="shared" si="173"/>
        <v/>
      </c>
    </row>
    <row r="645" spans="2:55" x14ac:dyDescent="0.25">
      <c r="B645" s="63"/>
      <c r="C645" s="64"/>
      <c r="D645" s="64"/>
      <c r="E645" s="64"/>
      <c r="F645" s="95">
        <f>IFERROR(INDEX('1. Paquetes y Tareas'!$F$16:$F$84,MATCH(BC646,'1. Paquetes y Tareas'!$E$16:$E$84,0)),0)</f>
        <v>0</v>
      </c>
      <c r="G645" s="50"/>
      <c r="H645" s="96">
        <f>IF(E645="Sí",IFERROR(INDEX('3. Gasto Total '!$J$25:$J$43,MATCH(G645,'3. Gasto Total '!$B$25:$B$43,0)),""),IFERROR(INDEX('3. Gasto Total '!$I$25:$I$43,MATCH(G645,'3. Gasto Total '!$B$25:$B$43,0)),))</f>
        <v>0</v>
      </c>
      <c r="I645" s="40"/>
      <c r="J645" s="44"/>
      <c r="K645" s="44"/>
      <c r="L645" s="44"/>
      <c r="M645" s="44"/>
      <c r="N645" s="98">
        <f t="shared" si="161"/>
        <v>0</v>
      </c>
      <c r="O645" s="98">
        <f t="shared" si="162"/>
        <v>0</v>
      </c>
      <c r="P645" s="97">
        <f t="shared" si="163"/>
        <v>0</v>
      </c>
      <c r="Q645" s="44"/>
      <c r="R645" s="44"/>
      <c r="S645" s="53"/>
      <c r="T645" s="53"/>
      <c r="U645" s="97">
        <f t="shared" si="164"/>
        <v>0</v>
      </c>
      <c r="V645" s="44"/>
      <c r="W645" s="46"/>
      <c r="X645" s="54"/>
      <c r="Y645" s="53"/>
      <c r="Z645" s="97">
        <f t="shared" si="165"/>
        <v>0</v>
      </c>
      <c r="AA645" s="44"/>
      <c r="AB645" s="46"/>
      <c r="AC645" s="54"/>
      <c r="AD645" s="53"/>
      <c r="AE645" s="97">
        <f t="shared" si="166"/>
        <v>0</v>
      </c>
      <c r="AF645" s="97">
        <f t="shared" si="167"/>
        <v>0</v>
      </c>
      <c r="AG645" s="97">
        <f t="shared" si="168"/>
        <v>0</v>
      </c>
      <c r="AH645" s="97">
        <f t="shared" si="169"/>
        <v>0</v>
      </c>
      <c r="AI645" s="44"/>
      <c r="AJ645" s="46"/>
      <c r="AK645" s="46"/>
      <c r="AL645" s="97">
        <f t="shared" si="170"/>
        <v>0</v>
      </c>
      <c r="BC645" s="56" t="str">
        <f t="shared" si="173"/>
        <v/>
      </c>
    </row>
    <row r="646" spans="2:55" x14ac:dyDescent="0.25">
      <c r="B646" s="63"/>
      <c r="C646" s="64"/>
      <c r="D646" s="64"/>
      <c r="E646" s="64"/>
      <c r="F646" s="95">
        <f>IFERROR(INDEX('1. Paquetes y Tareas'!$F$16:$F$84,MATCH(BC647,'1. Paquetes y Tareas'!$E$16:$E$84,0)),0)</f>
        <v>0</v>
      </c>
      <c r="G646" s="50"/>
      <c r="H646" s="96">
        <f>IF(E646="Sí",IFERROR(INDEX('3. Gasto Total '!$J$25:$J$43,MATCH(G646,'3. Gasto Total '!$B$25:$B$43,0)),""),IFERROR(INDEX('3. Gasto Total '!$I$25:$I$43,MATCH(G646,'3. Gasto Total '!$B$25:$B$43,0)),))</f>
        <v>0</v>
      </c>
      <c r="I646" s="40"/>
      <c r="J646" s="44"/>
      <c r="K646" s="44"/>
      <c r="L646" s="44"/>
      <c r="M646" s="44"/>
      <c r="N646" s="98">
        <f t="shared" si="161"/>
        <v>0</v>
      </c>
      <c r="O646" s="98">
        <f t="shared" si="162"/>
        <v>0</v>
      </c>
      <c r="P646" s="97">
        <f t="shared" si="163"/>
        <v>0</v>
      </c>
      <c r="Q646" s="44"/>
      <c r="R646" s="44"/>
      <c r="S646" s="53"/>
      <c r="T646" s="53"/>
      <c r="U646" s="97">
        <f t="shared" si="164"/>
        <v>0</v>
      </c>
      <c r="V646" s="44"/>
      <c r="W646" s="46"/>
      <c r="X646" s="54"/>
      <c r="Y646" s="53"/>
      <c r="Z646" s="97">
        <f t="shared" si="165"/>
        <v>0</v>
      </c>
      <c r="AA646" s="44"/>
      <c r="AB646" s="46"/>
      <c r="AC646" s="54"/>
      <c r="AD646" s="53"/>
      <c r="AE646" s="97">
        <f t="shared" si="166"/>
        <v>0</v>
      </c>
      <c r="AF646" s="97">
        <f t="shared" si="167"/>
        <v>0</v>
      </c>
      <c r="AG646" s="97">
        <f t="shared" si="168"/>
        <v>0</v>
      </c>
      <c r="AH646" s="97">
        <f t="shared" si="169"/>
        <v>0</v>
      </c>
      <c r="AI646" s="44"/>
      <c r="AJ646" s="46"/>
      <c r="AK646" s="46"/>
      <c r="AL646" s="97">
        <f t="shared" si="170"/>
        <v>0</v>
      </c>
      <c r="BC646" s="56" t="str">
        <f t="shared" si="173"/>
        <v/>
      </c>
    </row>
    <row r="647" spans="2:55" x14ac:dyDescent="0.25">
      <c r="B647" s="63"/>
      <c r="C647" s="64"/>
      <c r="D647" s="64"/>
      <c r="E647" s="64"/>
      <c r="F647" s="95">
        <f>IFERROR(INDEX('1. Paquetes y Tareas'!$F$16:$F$84,MATCH(BC648,'1. Paquetes y Tareas'!$E$16:$E$84,0)),0)</f>
        <v>0</v>
      </c>
      <c r="G647" s="50"/>
      <c r="H647" s="96">
        <f>IF(E647="Sí",IFERROR(INDEX('3. Gasto Total '!$J$25:$J$43,MATCH(G647,'3. Gasto Total '!$B$25:$B$43,0)),""),IFERROR(INDEX('3. Gasto Total '!$I$25:$I$43,MATCH(G647,'3. Gasto Total '!$B$25:$B$43,0)),))</f>
        <v>0</v>
      </c>
      <c r="I647" s="40"/>
      <c r="J647" s="44"/>
      <c r="K647" s="44"/>
      <c r="L647" s="44"/>
      <c r="M647" s="44"/>
      <c r="N647" s="98">
        <f t="shared" si="161"/>
        <v>0</v>
      </c>
      <c r="O647" s="98">
        <f t="shared" si="162"/>
        <v>0</v>
      </c>
      <c r="P647" s="97">
        <f t="shared" si="163"/>
        <v>0</v>
      </c>
      <c r="Q647" s="44"/>
      <c r="R647" s="44"/>
      <c r="S647" s="53"/>
      <c r="T647" s="53"/>
      <c r="U647" s="97">
        <f t="shared" si="164"/>
        <v>0</v>
      </c>
      <c r="V647" s="44"/>
      <c r="W647" s="46"/>
      <c r="X647" s="54"/>
      <c r="Y647" s="53"/>
      <c r="Z647" s="97">
        <f t="shared" si="165"/>
        <v>0</v>
      </c>
      <c r="AA647" s="44"/>
      <c r="AB647" s="46"/>
      <c r="AC647" s="54"/>
      <c r="AD647" s="53"/>
      <c r="AE647" s="97">
        <f t="shared" si="166"/>
        <v>0</v>
      </c>
      <c r="AF647" s="97">
        <f t="shared" si="167"/>
        <v>0</v>
      </c>
      <c r="AG647" s="97">
        <f t="shared" si="168"/>
        <v>0</v>
      </c>
      <c r="AH647" s="97">
        <f t="shared" si="169"/>
        <v>0</v>
      </c>
      <c r="AI647" s="44"/>
      <c r="AJ647" s="46"/>
      <c r="AK647" s="46"/>
      <c r="AL647" s="97">
        <f t="shared" si="170"/>
        <v>0</v>
      </c>
      <c r="BC647" s="56" t="str">
        <f t="shared" si="173"/>
        <v/>
      </c>
    </row>
    <row r="648" spans="2:55" x14ac:dyDescent="0.25">
      <c r="B648" s="63"/>
      <c r="C648" s="64"/>
      <c r="D648" s="64"/>
      <c r="E648" s="64"/>
      <c r="F648" s="95">
        <f>IFERROR(INDEX('1. Paquetes y Tareas'!$F$16:$F$84,MATCH(BC649,'1. Paquetes y Tareas'!$E$16:$E$84,0)),0)</f>
        <v>0</v>
      </c>
      <c r="G648" s="50"/>
      <c r="H648" s="96">
        <f>IF(E648="Sí",IFERROR(INDEX('3. Gasto Total '!$J$25:$J$43,MATCH(G648,'3. Gasto Total '!$B$25:$B$43,0)),""),IFERROR(INDEX('3. Gasto Total '!$I$25:$I$43,MATCH(G648,'3. Gasto Total '!$B$25:$B$43,0)),))</f>
        <v>0</v>
      </c>
      <c r="I648" s="40"/>
      <c r="J648" s="44"/>
      <c r="K648" s="44"/>
      <c r="L648" s="44"/>
      <c r="M648" s="44"/>
      <c r="N648" s="98">
        <f t="shared" si="161"/>
        <v>0</v>
      </c>
      <c r="O648" s="98">
        <f t="shared" si="162"/>
        <v>0</v>
      </c>
      <c r="P648" s="97">
        <f t="shared" si="163"/>
        <v>0</v>
      </c>
      <c r="Q648" s="44"/>
      <c r="R648" s="44"/>
      <c r="S648" s="53"/>
      <c r="T648" s="53"/>
      <c r="U648" s="97">
        <f t="shared" si="164"/>
        <v>0</v>
      </c>
      <c r="V648" s="44"/>
      <c r="W648" s="46"/>
      <c r="X648" s="54"/>
      <c r="Y648" s="53"/>
      <c r="Z648" s="97">
        <f t="shared" si="165"/>
        <v>0</v>
      </c>
      <c r="AA648" s="44"/>
      <c r="AB648" s="46"/>
      <c r="AC648" s="54"/>
      <c r="AD648" s="53"/>
      <c r="AE648" s="97">
        <f t="shared" si="166"/>
        <v>0</v>
      </c>
      <c r="AF648" s="97">
        <f t="shared" si="167"/>
        <v>0</v>
      </c>
      <c r="AG648" s="97">
        <f t="shared" si="168"/>
        <v>0</v>
      </c>
      <c r="AH648" s="97">
        <f t="shared" si="169"/>
        <v>0</v>
      </c>
      <c r="AI648" s="44"/>
      <c r="AJ648" s="46"/>
      <c r="AK648" s="46"/>
      <c r="AL648" s="97">
        <f t="shared" si="170"/>
        <v>0</v>
      </c>
      <c r="BC648" s="56" t="str">
        <f t="shared" si="173"/>
        <v/>
      </c>
    </row>
    <row r="649" spans="2:55" x14ac:dyDescent="0.25">
      <c r="B649" s="63"/>
      <c r="C649" s="64"/>
      <c r="D649" s="64"/>
      <c r="E649" s="64"/>
      <c r="F649" s="95">
        <f>IFERROR(INDEX('1. Paquetes y Tareas'!$F$16:$F$84,MATCH(BC650,'1. Paquetes y Tareas'!$E$16:$E$84,0)),0)</f>
        <v>0</v>
      </c>
      <c r="G649" s="50"/>
      <c r="H649" s="96">
        <f>IF(E649="Sí",IFERROR(INDEX('3. Gasto Total '!$J$25:$J$43,MATCH(G649,'3. Gasto Total '!$B$25:$B$43,0)),""),IFERROR(INDEX('3. Gasto Total '!$I$25:$I$43,MATCH(G649,'3. Gasto Total '!$B$25:$B$43,0)),))</f>
        <v>0</v>
      </c>
      <c r="I649" s="40" t="s">
        <v>48</v>
      </c>
      <c r="J649" s="44"/>
      <c r="K649" s="44"/>
      <c r="L649" s="44"/>
      <c r="M649" s="44"/>
      <c r="N649" s="98">
        <f t="shared" si="161"/>
        <v>0</v>
      </c>
      <c r="O649" s="98">
        <f t="shared" si="162"/>
        <v>0</v>
      </c>
      <c r="P649" s="97">
        <f t="shared" si="163"/>
        <v>0</v>
      </c>
      <c r="Q649" s="44"/>
      <c r="R649" s="44"/>
      <c r="S649" s="53"/>
      <c r="T649" s="53"/>
      <c r="U649" s="97">
        <f t="shared" si="164"/>
        <v>0</v>
      </c>
      <c r="V649" s="44"/>
      <c r="W649" s="46"/>
      <c r="X649" s="54"/>
      <c r="Y649" s="53"/>
      <c r="Z649" s="97">
        <f t="shared" si="165"/>
        <v>0</v>
      </c>
      <c r="AA649" s="44"/>
      <c r="AB649" s="46"/>
      <c r="AC649" s="54"/>
      <c r="AD649" s="53"/>
      <c r="AE649" s="97">
        <f t="shared" si="166"/>
        <v>0</v>
      </c>
      <c r="AF649" s="97">
        <f t="shared" si="167"/>
        <v>0</v>
      </c>
      <c r="AG649" s="97">
        <f t="shared" si="168"/>
        <v>0</v>
      </c>
      <c r="AH649" s="97">
        <f t="shared" si="169"/>
        <v>0</v>
      </c>
      <c r="AI649" s="44"/>
      <c r="AJ649" s="46"/>
      <c r="AK649" s="46"/>
      <c r="AL649" s="97">
        <f t="shared" si="170"/>
        <v>0</v>
      </c>
      <c r="BC649" s="56" t="str">
        <f t="shared" si="173"/>
        <v/>
      </c>
    </row>
    <row r="650" spans="2:55" x14ac:dyDescent="0.25">
      <c r="B650" s="63"/>
      <c r="C650" s="64"/>
      <c r="D650" s="64"/>
      <c r="E650" s="64"/>
      <c r="F650" s="95">
        <f>IFERROR(INDEX('1. Paquetes y Tareas'!$F$16:$F$84,MATCH(BC651,'1. Paquetes y Tareas'!$E$16:$E$84,0)),0)</f>
        <v>0</v>
      </c>
      <c r="G650" s="50"/>
      <c r="H650" s="96">
        <f>IF(E650="Sí",IFERROR(INDEX('3. Gasto Total '!$J$25:$J$43,MATCH(G650,'3. Gasto Total '!$B$25:$B$43,0)),""),IFERROR(INDEX('3. Gasto Total '!$I$25:$I$43,MATCH(G650,'3. Gasto Total '!$B$25:$B$43,0)),))</f>
        <v>0</v>
      </c>
      <c r="I650" s="40"/>
      <c r="J650" s="44"/>
      <c r="K650" s="44"/>
      <c r="L650" s="44"/>
      <c r="M650" s="44"/>
      <c r="N650" s="98">
        <f t="shared" si="161"/>
        <v>0</v>
      </c>
      <c r="O650" s="98">
        <f t="shared" si="162"/>
        <v>0</v>
      </c>
      <c r="P650" s="97">
        <f t="shared" si="163"/>
        <v>0</v>
      </c>
      <c r="Q650" s="44"/>
      <c r="R650" s="44"/>
      <c r="S650" s="53"/>
      <c r="T650" s="53"/>
      <c r="U650" s="97">
        <f t="shared" si="164"/>
        <v>0</v>
      </c>
      <c r="V650" s="44"/>
      <c r="W650" s="46"/>
      <c r="X650" s="54"/>
      <c r="Y650" s="53"/>
      <c r="Z650" s="97">
        <f t="shared" si="165"/>
        <v>0</v>
      </c>
      <c r="AA650" s="44"/>
      <c r="AB650" s="46"/>
      <c r="AC650" s="54"/>
      <c r="AD650" s="53"/>
      <c r="AE650" s="97">
        <f t="shared" si="166"/>
        <v>0</v>
      </c>
      <c r="AF650" s="97">
        <f t="shared" si="167"/>
        <v>0</v>
      </c>
      <c r="AG650" s="97">
        <f t="shared" si="168"/>
        <v>0</v>
      </c>
      <c r="AH650" s="97">
        <f t="shared" si="169"/>
        <v>0</v>
      </c>
      <c r="AI650" s="44"/>
      <c r="AJ650" s="46"/>
      <c r="AK650" s="46"/>
      <c r="AL650" s="97">
        <f t="shared" si="170"/>
        <v>0</v>
      </c>
      <c r="BC650" s="56" t="str">
        <f t="shared" si="173"/>
        <v/>
      </c>
    </row>
    <row r="651" spans="2:55" x14ac:dyDescent="0.25">
      <c r="B651" s="63"/>
      <c r="C651" s="64"/>
      <c r="D651" s="64"/>
      <c r="E651" s="64"/>
      <c r="F651" s="95">
        <f>IFERROR(INDEX('1. Paquetes y Tareas'!$F$16:$F$84,MATCH(BC652,'1. Paquetes y Tareas'!$E$16:$E$84,0)),0)</f>
        <v>0</v>
      </c>
      <c r="G651" s="50"/>
      <c r="H651" s="96">
        <f>IF(E651="Sí",IFERROR(INDEX('3. Gasto Total '!$J$25:$J$43,MATCH(G651,'3. Gasto Total '!$B$25:$B$43,0)),""),IFERROR(INDEX('3. Gasto Total '!$I$25:$I$43,MATCH(G651,'3. Gasto Total '!$B$25:$B$43,0)),))</f>
        <v>0</v>
      </c>
      <c r="I651" s="40"/>
      <c r="J651" s="44"/>
      <c r="K651" s="44"/>
      <c r="L651" s="44"/>
      <c r="M651" s="44"/>
      <c r="N651" s="98">
        <f t="shared" si="161"/>
        <v>0</v>
      </c>
      <c r="O651" s="98">
        <f t="shared" si="162"/>
        <v>0</v>
      </c>
      <c r="P651" s="97">
        <f t="shared" si="163"/>
        <v>0</v>
      </c>
      <c r="Q651" s="44"/>
      <c r="R651" s="44"/>
      <c r="S651" s="53"/>
      <c r="T651" s="53"/>
      <c r="U651" s="97">
        <f t="shared" si="164"/>
        <v>0</v>
      </c>
      <c r="V651" s="44"/>
      <c r="W651" s="46"/>
      <c r="X651" s="54"/>
      <c r="Y651" s="53"/>
      <c r="Z651" s="97">
        <f t="shared" si="165"/>
        <v>0</v>
      </c>
      <c r="AA651" s="44"/>
      <c r="AB651" s="46"/>
      <c r="AC651" s="54"/>
      <c r="AD651" s="53"/>
      <c r="AE651" s="97">
        <f t="shared" si="166"/>
        <v>0</v>
      </c>
      <c r="AF651" s="97">
        <f t="shared" si="167"/>
        <v>0</v>
      </c>
      <c r="AG651" s="97">
        <f t="shared" si="168"/>
        <v>0</v>
      </c>
      <c r="AH651" s="97">
        <f t="shared" si="169"/>
        <v>0</v>
      </c>
      <c r="AI651" s="44"/>
      <c r="AJ651" s="46"/>
      <c r="AK651" s="46"/>
      <c r="AL651" s="97">
        <f t="shared" si="170"/>
        <v>0</v>
      </c>
      <c r="BC651" s="56" t="str">
        <f t="shared" si="173"/>
        <v/>
      </c>
    </row>
    <row r="652" spans="2:55" x14ac:dyDescent="0.25">
      <c r="B652" s="63"/>
      <c r="C652" s="64"/>
      <c r="D652" s="64"/>
      <c r="E652" s="64"/>
      <c r="F652" s="95">
        <f>IFERROR(INDEX('1. Paquetes y Tareas'!$F$16:$F$84,MATCH(BC653,'1. Paquetes y Tareas'!$E$16:$E$84,0)),0)</f>
        <v>0</v>
      </c>
      <c r="G652" s="50"/>
      <c r="H652" s="96">
        <f>IF(E652="Sí",IFERROR(INDEX('3. Gasto Total '!$J$25:$J$43,MATCH(G652,'3. Gasto Total '!$B$25:$B$43,0)),""),IFERROR(INDEX('3. Gasto Total '!$I$25:$I$43,MATCH(G652,'3. Gasto Total '!$B$25:$B$43,0)),))</f>
        <v>0</v>
      </c>
      <c r="I652" s="40"/>
      <c r="J652" s="44"/>
      <c r="K652" s="44"/>
      <c r="L652" s="44"/>
      <c r="M652" s="44"/>
      <c r="N652" s="98">
        <f t="shared" si="161"/>
        <v>0</v>
      </c>
      <c r="O652" s="98">
        <f t="shared" si="162"/>
        <v>0</v>
      </c>
      <c r="P652" s="97">
        <f t="shared" si="163"/>
        <v>0</v>
      </c>
      <c r="Q652" s="44"/>
      <c r="R652" s="44"/>
      <c r="S652" s="53"/>
      <c r="T652" s="53"/>
      <c r="U652" s="97">
        <f t="shared" si="164"/>
        <v>0</v>
      </c>
      <c r="V652" s="44"/>
      <c r="W652" s="46"/>
      <c r="X652" s="54"/>
      <c r="Y652" s="53"/>
      <c r="Z652" s="97">
        <f t="shared" si="165"/>
        <v>0</v>
      </c>
      <c r="AA652" s="44"/>
      <c r="AB652" s="46"/>
      <c r="AC652" s="54"/>
      <c r="AD652" s="53"/>
      <c r="AE652" s="97">
        <f t="shared" si="166"/>
        <v>0</v>
      </c>
      <c r="AF652" s="97">
        <f t="shared" si="167"/>
        <v>0</v>
      </c>
      <c r="AG652" s="97">
        <f t="shared" si="168"/>
        <v>0</v>
      </c>
      <c r="AH652" s="97">
        <f t="shared" si="169"/>
        <v>0</v>
      </c>
      <c r="AI652" s="44"/>
      <c r="AJ652" s="46"/>
      <c r="AK652" s="46"/>
      <c r="AL652" s="97">
        <f t="shared" si="170"/>
        <v>0</v>
      </c>
      <c r="BC652" s="56" t="str">
        <f t="shared" si="173"/>
        <v/>
      </c>
    </row>
    <row r="653" spans="2:55" x14ac:dyDescent="0.25">
      <c r="B653" s="63"/>
      <c r="C653" s="64"/>
      <c r="D653" s="64"/>
      <c r="E653" s="64"/>
      <c r="F653" s="95">
        <f>IFERROR(INDEX('1. Paquetes y Tareas'!$F$16:$F$84,MATCH(BC654,'1. Paquetes y Tareas'!$E$16:$E$84,0)),0)</f>
        <v>0</v>
      </c>
      <c r="G653" s="50"/>
      <c r="H653" s="96">
        <f>IF(E653="Sí",IFERROR(INDEX('3. Gasto Total '!$J$25:$J$43,MATCH(G653,'3. Gasto Total '!$B$25:$B$43,0)),""),IFERROR(INDEX('3. Gasto Total '!$I$25:$I$43,MATCH(G653,'3. Gasto Total '!$B$25:$B$43,0)),))</f>
        <v>0</v>
      </c>
      <c r="I653" s="40"/>
      <c r="J653" s="44"/>
      <c r="K653" s="44"/>
      <c r="L653" s="44"/>
      <c r="M653" s="44"/>
      <c r="N653" s="98">
        <f t="shared" si="161"/>
        <v>0</v>
      </c>
      <c r="O653" s="98">
        <f t="shared" si="162"/>
        <v>0</v>
      </c>
      <c r="P653" s="97">
        <f t="shared" si="163"/>
        <v>0</v>
      </c>
      <c r="Q653" s="44"/>
      <c r="R653" s="44"/>
      <c r="S653" s="53"/>
      <c r="T653" s="53"/>
      <c r="U653" s="97">
        <f t="shared" si="164"/>
        <v>0</v>
      </c>
      <c r="V653" s="44"/>
      <c r="W653" s="46"/>
      <c r="X653" s="54"/>
      <c r="Y653" s="53"/>
      <c r="Z653" s="97">
        <f t="shared" si="165"/>
        <v>0</v>
      </c>
      <c r="AA653" s="44"/>
      <c r="AB653" s="46"/>
      <c r="AC653" s="54"/>
      <c r="AD653" s="53"/>
      <c r="AE653" s="97">
        <f t="shared" si="166"/>
        <v>0</v>
      </c>
      <c r="AF653" s="97">
        <f t="shared" si="167"/>
        <v>0</v>
      </c>
      <c r="AG653" s="97">
        <f t="shared" si="168"/>
        <v>0</v>
      </c>
      <c r="AH653" s="97">
        <f t="shared" si="169"/>
        <v>0</v>
      </c>
      <c r="AI653" s="44"/>
      <c r="AJ653" s="46"/>
      <c r="AK653" s="46"/>
      <c r="AL653" s="97">
        <f t="shared" si="170"/>
        <v>0</v>
      </c>
      <c r="BC653" s="56" t="str">
        <f t="shared" si="173"/>
        <v/>
      </c>
    </row>
    <row r="654" spans="2:55" x14ac:dyDescent="0.25">
      <c r="B654" s="63"/>
      <c r="C654" s="64"/>
      <c r="D654" s="64"/>
      <c r="E654" s="64"/>
      <c r="F654" s="95">
        <f>IFERROR(INDEX('1. Paquetes y Tareas'!$F$16:$F$84,MATCH(BC655,'1. Paquetes y Tareas'!$E$16:$E$84,0)),0)</f>
        <v>0</v>
      </c>
      <c r="G654" s="50"/>
      <c r="H654" s="96">
        <f>IF(E654="Sí",IFERROR(INDEX('3. Gasto Total '!$J$25:$J$43,MATCH(G654,'3. Gasto Total '!$B$25:$B$43,0)),""),IFERROR(INDEX('3. Gasto Total '!$I$25:$I$43,MATCH(G654,'3. Gasto Total '!$B$25:$B$43,0)),))</f>
        <v>0</v>
      </c>
      <c r="I654" s="40"/>
      <c r="J654" s="44"/>
      <c r="K654" s="44"/>
      <c r="L654" s="44"/>
      <c r="M654" s="44"/>
      <c r="N654" s="98">
        <f t="shared" si="150"/>
        <v>0</v>
      </c>
      <c r="O654" s="98">
        <f t="shared" si="151"/>
        <v>0</v>
      </c>
      <c r="P654" s="97">
        <f t="shared" si="152"/>
        <v>0</v>
      </c>
      <c r="Q654" s="44"/>
      <c r="R654" s="44"/>
      <c r="S654" s="53"/>
      <c r="T654" s="53"/>
      <c r="U654" s="97">
        <f t="shared" si="153"/>
        <v>0</v>
      </c>
      <c r="V654" s="44"/>
      <c r="W654" s="46"/>
      <c r="X654" s="54"/>
      <c r="Y654" s="53"/>
      <c r="Z654" s="97">
        <f t="shared" si="154"/>
        <v>0</v>
      </c>
      <c r="AA654" s="44"/>
      <c r="AB654" s="46"/>
      <c r="AC654" s="54"/>
      <c r="AD654" s="53"/>
      <c r="AE654" s="97">
        <f t="shared" si="155"/>
        <v>0</v>
      </c>
      <c r="AF654" s="97">
        <f t="shared" si="156"/>
        <v>0</v>
      </c>
      <c r="AG654" s="97">
        <f t="shared" si="157"/>
        <v>0</v>
      </c>
      <c r="AH654" s="97">
        <f t="shared" si="158"/>
        <v>0</v>
      </c>
      <c r="AI654" s="44"/>
      <c r="AJ654" s="46"/>
      <c r="AK654" s="46"/>
      <c r="AL654" s="97">
        <f t="shared" si="159"/>
        <v>0</v>
      </c>
      <c r="BC654" s="56" t="str">
        <f>CONCATENATE(B592,C592,D592)</f>
        <v/>
      </c>
    </row>
    <row r="655" spans="2:55" x14ac:dyDescent="0.25">
      <c r="B655" s="63"/>
      <c r="C655" s="64"/>
      <c r="D655" s="64"/>
      <c r="E655" s="64"/>
      <c r="F655" s="95">
        <f>IFERROR(INDEX('1. Paquetes y Tareas'!$F$16:$F$84,MATCH(BC656,'1. Paquetes y Tareas'!$E$16:$E$84,0)),0)</f>
        <v>0</v>
      </c>
      <c r="G655" s="50"/>
      <c r="H655" s="96">
        <f>IF(E655="Sí",IFERROR(INDEX('3. Gasto Total '!$J$25:$J$43,MATCH(G655,'3. Gasto Total '!$B$25:$B$43,0)),""),IFERROR(INDEX('3. Gasto Total '!$I$25:$I$43,MATCH(G655,'3. Gasto Total '!$B$25:$B$43,0)),))</f>
        <v>0</v>
      </c>
      <c r="I655" s="40"/>
      <c r="J655" s="44"/>
      <c r="K655" s="44"/>
      <c r="L655" s="44"/>
      <c r="M655" s="44"/>
      <c r="N655" s="98">
        <f t="shared" si="150"/>
        <v>0</v>
      </c>
      <c r="O655" s="98">
        <f t="shared" si="151"/>
        <v>0</v>
      </c>
      <c r="P655" s="97">
        <f t="shared" si="152"/>
        <v>0</v>
      </c>
      <c r="Q655" s="44"/>
      <c r="R655" s="44"/>
      <c r="S655" s="53"/>
      <c r="T655" s="53"/>
      <c r="U655" s="97">
        <f t="shared" si="153"/>
        <v>0</v>
      </c>
      <c r="V655" s="44"/>
      <c r="W655" s="46"/>
      <c r="X655" s="54"/>
      <c r="Y655" s="53"/>
      <c r="Z655" s="97">
        <f t="shared" si="154"/>
        <v>0</v>
      </c>
      <c r="AA655" s="44"/>
      <c r="AB655" s="46"/>
      <c r="AC655" s="54"/>
      <c r="AD655" s="53"/>
      <c r="AE655" s="97">
        <f t="shared" si="155"/>
        <v>0</v>
      </c>
      <c r="AF655" s="97">
        <f t="shared" si="156"/>
        <v>0</v>
      </c>
      <c r="AG655" s="97">
        <f t="shared" si="157"/>
        <v>0</v>
      </c>
      <c r="AH655" s="97">
        <f t="shared" si="158"/>
        <v>0</v>
      </c>
      <c r="AI655" s="44"/>
      <c r="AJ655" s="46"/>
      <c r="AK655" s="46"/>
      <c r="AL655" s="97">
        <f t="shared" si="159"/>
        <v>0</v>
      </c>
      <c r="BC655" s="56" t="str">
        <f t="shared" si="160"/>
        <v/>
      </c>
    </row>
    <row r="656" spans="2:55" x14ac:dyDescent="0.25">
      <c r="B656" s="63"/>
      <c r="C656" s="64"/>
      <c r="D656" s="64"/>
      <c r="E656" s="64"/>
      <c r="F656" s="95">
        <f>IFERROR(INDEX('1. Paquetes y Tareas'!$F$16:$F$84,MATCH(BC657,'1. Paquetes y Tareas'!$E$16:$E$84,0)),0)</f>
        <v>0</v>
      </c>
      <c r="G656" s="50"/>
      <c r="H656" s="96">
        <f>IF(E656="Sí",IFERROR(INDEX('3. Gasto Total '!$J$25:$J$43,MATCH(G656,'3. Gasto Total '!$B$25:$B$43,0)),""),IFERROR(INDEX('3. Gasto Total '!$I$25:$I$43,MATCH(G656,'3. Gasto Total '!$B$25:$B$43,0)),))</f>
        <v>0</v>
      </c>
      <c r="I656" s="40"/>
      <c r="J656" s="44"/>
      <c r="K656" s="44"/>
      <c r="L656" s="44"/>
      <c r="M656" s="44"/>
      <c r="N656" s="98">
        <f t="shared" si="150"/>
        <v>0</v>
      </c>
      <c r="O656" s="98">
        <f t="shared" si="151"/>
        <v>0</v>
      </c>
      <c r="P656" s="97">
        <f t="shared" si="152"/>
        <v>0</v>
      </c>
      <c r="Q656" s="44"/>
      <c r="R656" s="44"/>
      <c r="S656" s="53"/>
      <c r="T656" s="53"/>
      <c r="U656" s="97">
        <f t="shared" si="153"/>
        <v>0</v>
      </c>
      <c r="V656" s="44"/>
      <c r="W656" s="46"/>
      <c r="X656" s="54"/>
      <c r="Y656" s="53"/>
      <c r="Z656" s="97">
        <f t="shared" si="154"/>
        <v>0</v>
      </c>
      <c r="AA656" s="44"/>
      <c r="AB656" s="46"/>
      <c r="AC656" s="54"/>
      <c r="AD656" s="53"/>
      <c r="AE656" s="97">
        <f t="shared" si="155"/>
        <v>0</v>
      </c>
      <c r="AF656" s="97">
        <f t="shared" si="156"/>
        <v>0</v>
      </c>
      <c r="AG656" s="97">
        <f t="shared" si="157"/>
        <v>0</v>
      </c>
      <c r="AH656" s="97">
        <f t="shared" si="158"/>
        <v>0</v>
      </c>
      <c r="AI656" s="44"/>
      <c r="AJ656" s="46"/>
      <c r="AK656" s="46"/>
      <c r="AL656" s="97">
        <f t="shared" si="159"/>
        <v>0</v>
      </c>
      <c r="BC656" s="56" t="str">
        <f t="shared" si="160"/>
        <v/>
      </c>
    </row>
    <row r="657" spans="2:55" x14ac:dyDescent="0.25">
      <c r="B657" s="63"/>
      <c r="C657" s="64"/>
      <c r="D657" s="64"/>
      <c r="E657" s="64"/>
      <c r="F657" s="95">
        <f>IFERROR(INDEX('1. Paquetes y Tareas'!$F$16:$F$84,MATCH(BC658,'1. Paquetes y Tareas'!$E$16:$E$84,0)),0)</f>
        <v>0</v>
      </c>
      <c r="G657" s="50"/>
      <c r="H657" s="96">
        <f>IF(E657="Sí",IFERROR(INDEX('3. Gasto Total '!$J$25:$J$43,MATCH(G657,'3. Gasto Total '!$B$25:$B$43,0)),""),IFERROR(INDEX('3. Gasto Total '!$I$25:$I$43,MATCH(G657,'3. Gasto Total '!$B$25:$B$43,0)),))</f>
        <v>0</v>
      </c>
      <c r="I657" s="40"/>
      <c r="J657" s="44"/>
      <c r="K657" s="44"/>
      <c r="L657" s="44"/>
      <c r="M657" s="44"/>
      <c r="N657" s="98">
        <f t="shared" si="150"/>
        <v>0</v>
      </c>
      <c r="O657" s="98">
        <f t="shared" si="151"/>
        <v>0</v>
      </c>
      <c r="P657" s="97">
        <f t="shared" si="152"/>
        <v>0</v>
      </c>
      <c r="Q657" s="44"/>
      <c r="R657" s="44"/>
      <c r="S657" s="53"/>
      <c r="T657" s="53"/>
      <c r="U657" s="97">
        <f t="shared" si="153"/>
        <v>0</v>
      </c>
      <c r="V657" s="44"/>
      <c r="W657" s="46"/>
      <c r="X657" s="54"/>
      <c r="Y657" s="53"/>
      <c r="Z657" s="97">
        <f t="shared" si="154"/>
        <v>0</v>
      </c>
      <c r="AA657" s="44"/>
      <c r="AB657" s="46"/>
      <c r="AC657" s="54"/>
      <c r="AD657" s="53"/>
      <c r="AE657" s="97">
        <f t="shared" si="155"/>
        <v>0</v>
      </c>
      <c r="AF657" s="97">
        <f t="shared" si="156"/>
        <v>0</v>
      </c>
      <c r="AG657" s="97">
        <f t="shared" si="157"/>
        <v>0</v>
      </c>
      <c r="AH657" s="97">
        <f t="shared" si="158"/>
        <v>0</v>
      </c>
      <c r="AI657" s="44"/>
      <c r="AJ657" s="46"/>
      <c r="AK657" s="46"/>
      <c r="AL657" s="97">
        <f t="shared" si="159"/>
        <v>0</v>
      </c>
      <c r="BC657" s="56" t="str">
        <f t="shared" si="160"/>
        <v/>
      </c>
    </row>
    <row r="658" spans="2:55" x14ac:dyDescent="0.25">
      <c r="B658" s="63"/>
      <c r="C658" s="64"/>
      <c r="D658" s="64"/>
      <c r="E658" s="64"/>
      <c r="F658" s="95">
        <f>IFERROR(INDEX('1. Paquetes y Tareas'!$F$16:$F$84,MATCH(BC659,'1. Paquetes y Tareas'!$E$16:$E$84,0)),0)</f>
        <v>0</v>
      </c>
      <c r="G658" s="50"/>
      <c r="H658" s="96">
        <f>IF(E658="Sí",IFERROR(INDEX('3. Gasto Total '!$J$25:$J$43,MATCH(G658,'3. Gasto Total '!$B$25:$B$43,0)),""),IFERROR(INDEX('3. Gasto Total '!$I$25:$I$43,MATCH(G658,'3. Gasto Total '!$B$25:$B$43,0)),))</f>
        <v>0</v>
      </c>
      <c r="I658" s="40" t="s">
        <v>48</v>
      </c>
      <c r="J658" s="44"/>
      <c r="K658" s="44"/>
      <c r="L658" s="44"/>
      <c r="M658" s="44"/>
      <c r="N658" s="98">
        <f t="shared" si="150"/>
        <v>0</v>
      </c>
      <c r="O658" s="98">
        <f t="shared" si="151"/>
        <v>0</v>
      </c>
      <c r="P658" s="97">
        <f t="shared" si="152"/>
        <v>0</v>
      </c>
      <c r="Q658" s="44"/>
      <c r="R658" s="44"/>
      <c r="S658" s="53"/>
      <c r="T658" s="53"/>
      <c r="U658" s="97">
        <f t="shared" si="153"/>
        <v>0</v>
      </c>
      <c r="V658" s="44"/>
      <c r="W658" s="46"/>
      <c r="X658" s="54"/>
      <c r="Y658" s="53"/>
      <c r="Z658" s="97">
        <f t="shared" si="154"/>
        <v>0</v>
      </c>
      <c r="AA658" s="44"/>
      <c r="AB658" s="46"/>
      <c r="AC658" s="54"/>
      <c r="AD658" s="53"/>
      <c r="AE658" s="97">
        <f t="shared" si="155"/>
        <v>0</v>
      </c>
      <c r="AF658" s="97">
        <f t="shared" si="156"/>
        <v>0</v>
      </c>
      <c r="AG658" s="97">
        <f t="shared" si="157"/>
        <v>0</v>
      </c>
      <c r="AH658" s="97">
        <f t="shared" si="158"/>
        <v>0</v>
      </c>
      <c r="AI658" s="44"/>
      <c r="AJ658" s="46"/>
      <c r="AK658" s="46"/>
      <c r="AL658" s="97">
        <f t="shared" si="159"/>
        <v>0</v>
      </c>
      <c r="BC658" s="56" t="str">
        <f t="shared" si="160"/>
        <v/>
      </c>
    </row>
    <row r="659" spans="2:55" x14ac:dyDescent="0.25">
      <c r="B659" s="63"/>
      <c r="C659" s="64"/>
      <c r="D659" s="64"/>
      <c r="E659" s="64"/>
      <c r="F659" s="95">
        <f>IFERROR(INDEX('1. Paquetes y Tareas'!$F$16:$F$84,MATCH(BC660,'1. Paquetes y Tareas'!$E$16:$E$84,0)),0)</f>
        <v>0</v>
      </c>
      <c r="G659" s="50"/>
      <c r="H659" s="96">
        <f>IF(E659="Sí",IFERROR(INDEX('3. Gasto Total '!$J$25:$J$43,MATCH(G659,'3. Gasto Total '!$B$25:$B$43,0)),""),IFERROR(INDEX('3. Gasto Total '!$I$25:$I$43,MATCH(G659,'3. Gasto Total '!$B$25:$B$43,0)),))</f>
        <v>0</v>
      </c>
      <c r="I659" s="40"/>
      <c r="J659" s="44"/>
      <c r="K659" s="44"/>
      <c r="L659" s="44"/>
      <c r="M659" s="44"/>
      <c r="N659" s="98">
        <f t="shared" si="150"/>
        <v>0</v>
      </c>
      <c r="O659" s="98">
        <f t="shared" si="151"/>
        <v>0</v>
      </c>
      <c r="P659" s="97">
        <f t="shared" si="152"/>
        <v>0</v>
      </c>
      <c r="Q659" s="44"/>
      <c r="R659" s="44"/>
      <c r="S659" s="53"/>
      <c r="T659" s="53"/>
      <c r="U659" s="97">
        <f t="shared" si="153"/>
        <v>0</v>
      </c>
      <c r="V659" s="44"/>
      <c r="W659" s="46"/>
      <c r="X659" s="54"/>
      <c r="Y659" s="53"/>
      <c r="Z659" s="97">
        <f t="shared" si="154"/>
        <v>0</v>
      </c>
      <c r="AA659" s="44"/>
      <c r="AB659" s="46"/>
      <c r="AC659" s="54"/>
      <c r="AD659" s="53"/>
      <c r="AE659" s="97">
        <f t="shared" si="155"/>
        <v>0</v>
      </c>
      <c r="AF659" s="97">
        <f t="shared" si="156"/>
        <v>0</v>
      </c>
      <c r="AG659" s="97">
        <f t="shared" si="157"/>
        <v>0</v>
      </c>
      <c r="AH659" s="97">
        <f t="shared" si="158"/>
        <v>0</v>
      </c>
      <c r="AI659" s="44"/>
      <c r="AJ659" s="46"/>
      <c r="AK659" s="46"/>
      <c r="AL659" s="97">
        <f t="shared" si="159"/>
        <v>0</v>
      </c>
      <c r="BC659" s="56" t="str">
        <f t="shared" si="160"/>
        <v/>
      </c>
    </row>
    <row r="660" spans="2:55" x14ac:dyDescent="0.25">
      <c r="B660" s="63"/>
      <c r="C660" s="64"/>
      <c r="D660" s="64"/>
      <c r="E660" s="64"/>
      <c r="F660" s="95">
        <f>IFERROR(INDEX('1. Paquetes y Tareas'!$F$16:$F$84,MATCH(BC661,'1. Paquetes y Tareas'!$E$16:$E$84,0)),0)</f>
        <v>0</v>
      </c>
      <c r="G660" s="50"/>
      <c r="H660" s="96">
        <f>IF(E660="Sí",IFERROR(INDEX('3. Gasto Total '!$J$25:$J$43,MATCH(G660,'3. Gasto Total '!$B$25:$B$43,0)),""),IFERROR(INDEX('3. Gasto Total '!$I$25:$I$43,MATCH(G660,'3. Gasto Total '!$B$25:$B$43,0)),))</f>
        <v>0</v>
      </c>
      <c r="I660" s="40"/>
      <c r="J660" s="44"/>
      <c r="K660" s="44"/>
      <c r="L660" s="44"/>
      <c r="M660" s="44"/>
      <c r="N660" s="98">
        <f t="shared" si="150"/>
        <v>0</v>
      </c>
      <c r="O660" s="98">
        <f t="shared" si="151"/>
        <v>0</v>
      </c>
      <c r="P660" s="97">
        <f t="shared" si="152"/>
        <v>0</v>
      </c>
      <c r="Q660" s="44"/>
      <c r="R660" s="44"/>
      <c r="S660" s="53"/>
      <c r="T660" s="53"/>
      <c r="U660" s="97">
        <f t="shared" si="153"/>
        <v>0</v>
      </c>
      <c r="V660" s="44"/>
      <c r="W660" s="46"/>
      <c r="X660" s="54"/>
      <c r="Y660" s="53"/>
      <c r="Z660" s="97">
        <f t="shared" si="154"/>
        <v>0</v>
      </c>
      <c r="AA660" s="44"/>
      <c r="AB660" s="46"/>
      <c r="AC660" s="54"/>
      <c r="AD660" s="53"/>
      <c r="AE660" s="97">
        <f t="shared" si="155"/>
        <v>0</v>
      </c>
      <c r="AF660" s="97">
        <f t="shared" si="156"/>
        <v>0</v>
      </c>
      <c r="AG660" s="97">
        <f t="shared" si="157"/>
        <v>0</v>
      </c>
      <c r="AH660" s="97">
        <f t="shared" si="158"/>
        <v>0</v>
      </c>
      <c r="AI660" s="44"/>
      <c r="AJ660" s="46"/>
      <c r="AK660" s="46"/>
      <c r="AL660" s="97">
        <f t="shared" si="159"/>
        <v>0</v>
      </c>
      <c r="BC660" s="56" t="str">
        <f t="shared" si="160"/>
        <v/>
      </c>
    </row>
    <row r="661" spans="2:55" x14ac:dyDescent="0.25">
      <c r="B661" s="63"/>
      <c r="C661" s="64"/>
      <c r="D661" s="64"/>
      <c r="E661" s="64"/>
      <c r="F661" s="95">
        <f>IFERROR(INDEX('1. Paquetes y Tareas'!$F$16:$F$84,MATCH(BC662,'1. Paquetes y Tareas'!$E$16:$E$84,0)),0)</f>
        <v>0</v>
      </c>
      <c r="G661" s="50"/>
      <c r="H661" s="96">
        <f>IF(E661="Sí",IFERROR(INDEX('3. Gasto Total '!$J$25:$J$43,MATCH(G661,'3. Gasto Total '!$B$25:$B$43,0)),""),IFERROR(INDEX('3. Gasto Total '!$I$25:$I$43,MATCH(G661,'3. Gasto Total '!$B$25:$B$43,0)),))</f>
        <v>0</v>
      </c>
      <c r="I661" s="40"/>
      <c r="J661" s="44"/>
      <c r="K661" s="44"/>
      <c r="L661" s="44"/>
      <c r="M661" s="44"/>
      <c r="N661" s="98">
        <f t="shared" si="150"/>
        <v>0</v>
      </c>
      <c r="O661" s="98">
        <f t="shared" si="151"/>
        <v>0</v>
      </c>
      <c r="P661" s="97">
        <f t="shared" si="152"/>
        <v>0</v>
      </c>
      <c r="Q661" s="44"/>
      <c r="R661" s="44"/>
      <c r="S661" s="53"/>
      <c r="T661" s="53"/>
      <c r="U661" s="97">
        <f t="shared" si="153"/>
        <v>0</v>
      </c>
      <c r="V661" s="44"/>
      <c r="W661" s="46"/>
      <c r="X661" s="54"/>
      <c r="Y661" s="53"/>
      <c r="Z661" s="97">
        <f t="shared" si="154"/>
        <v>0</v>
      </c>
      <c r="AA661" s="44"/>
      <c r="AB661" s="46"/>
      <c r="AC661" s="54"/>
      <c r="AD661" s="53"/>
      <c r="AE661" s="97">
        <f t="shared" si="155"/>
        <v>0</v>
      </c>
      <c r="AF661" s="97">
        <f t="shared" si="156"/>
        <v>0</v>
      </c>
      <c r="AG661" s="97">
        <f t="shared" si="157"/>
        <v>0</v>
      </c>
      <c r="AH661" s="97">
        <f t="shared" si="158"/>
        <v>0</v>
      </c>
      <c r="AI661" s="44"/>
      <c r="AJ661" s="46"/>
      <c r="AK661" s="46"/>
      <c r="AL661" s="97">
        <f t="shared" si="159"/>
        <v>0</v>
      </c>
      <c r="BC661" s="56" t="str">
        <f t="shared" si="160"/>
        <v/>
      </c>
    </row>
    <row r="662" spans="2:55" x14ac:dyDescent="0.25">
      <c r="B662" s="63"/>
      <c r="C662" s="64"/>
      <c r="D662" s="64"/>
      <c r="E662" s="64"/>
      <c r="F662" s="95">
        <f>IFERROR(INDEX('1. Paquetes y Tareas'!$F$16:$F$84,MATCH(BC663,'1. Paquetes y Tareas'!$E$16:$E$84,0)),0)</f>
        <v>0</v>
      </c>
      <c r="G662" s="50"/>
      <c r="H662" s="96">
        <f>IF(E662="Sí",IFERROR(INDEX('3. Gasto Total '!$J$25:$J$43,MATCH(G662,'3. Gasto Total '!$B$25:$B$43,0)),""),IFERROR(INDEX('3. Gasto Total '!$I$25:$I$43,MATCH(G662,'3. Gasto Total '!$B$25:$B$43,0)),))</f>
        <v>0</v>
      </c>
      <c r="I662" s="40"/>
      <c r="J662" s="44"/>
      <c r="K662" s="44"/>
      <c r="L662" s="44"/>
      <c r="M662" s="44"/>
      <c r="N662" s="98">
        <f t="shared" si="150"/>
        <v>0</v>
      </c>
      <c r="O662" s="98">
        <f t="shared" si="151"/>
        <v>0</v>
      </c>
      <c r="P662" s="97">
        <f t="shared" si="152"/>
        <v>0</v>
      </c>
      <c r="Q662" s="44"/>
      <c r="R662" s="44"/>
      <c r="S662" s="53"/>
      <c r="T662" s="53"/>
      <c r="U662" s="97">
        <f t="shared" si="153"/>
        <v>0</v>
      </c>
      <c r="V662" s="44"/>
      <c r="W662" s="46"/>
      <c r="X662" s="54"/>
      <c r="Y662" s="53"/>
      <c r="Z662" s="97">
        <f t="shared" si="154"/>
        <v>0</v>
      </c>
      <c r="AA662" s="44"/>
      <c r="AB662" s="46"/>
      <c r="AC662" s="54"/>
      <c r="AD662" s="53"/>
      <c r="AE662" s="97">
        <f t="shared" si="155"/>
        <v>0</v>
      </c>
      <c r="AF662" s="97">
        <f t="shared" si="156"/>
        <v>0</v>
      </c>
      <c r="AG662" s="97">
        <f t="shared" si="157"/>
        <v>0</v>
      </c>
      <c r="AH662" s="97">
        <f t="shared" si="158"/>
        <v>0</v>
      </c>
      <c r="AI662" s="44"/>
      <c r="AJ662" s="46"/>
      <c r="AK662" s="46"/>
      <c r="AL662" s="97">
        <f t="shared" si="159"/>
        <v>0</v>
      </c>
      <c r="BC662" s="56" t="str">
        <f t="shared" si="160"/>
        <v/>
      </c>
    </row>
    <row r="663" spans="2:55" x14ac:dyDescent="0.25">
      <c r="B663" s="63"/>
      <c r="C663" s="64"/>
      <c r="D663" s="64"/>
      <c r="E663" s="64"/>
      <c r="F663" s="95">
        <f>IFERROR(INDEX('1. Paquetes y Tareas'!$F$16:$F$84,MATCH(BC664,'1. Paquetes y Tareas'!$E$16:$E$84,0)),0)</f>
        <v>0</v>
      </c>
      <c r="G663" s="50"/>
      <c r="H663" s="96">
        <f>IF(E663="Sí",IFERROR(INDEX('3. Gasto Total '!$J$25:$J$43,MATCH(G663,'3. Gasto Total '!$B$25:$B$43,0)),""),IFERROR(INDEX('3. Gasto Total '!$I$25:$I$43,MATCH(G663,'3. Gasto Total '!$B$25:$B$43,0)),))</f>
        <v>0</v>
      </c>
      <c r="I663" s="40"/>
      <c r="J663" s="44"/>
      <c r="K663" s="44"/>
      <c r="L663" s="44"/>
      <c r="M663" s="44"/>
      <c r="N663" s="98">
        <f t="shared" si="150"/>
        <v>0</v>
      </c>
      <c r="O663" s="98">
        <f t="shared" si="151"/>
        <v>0</v>
      </c>
      <c r="P663" s="97">
        <f t="shared" si="152"/>
        <v>0</v>
      </c>
      <c r="Q663" s="44"/>
      <c r="R663" s="44"/>
      <c r="S663" s="53"/>
      <c r="T663" s="53"/>
      <c r="U663" s="97">
        <f t="shared" si="153"/>
        <v>0</v>
      </c>
      <c r="V663" s="44"/>
      <c r="W663" s="46"/>
      <c r="X663" s="54"/>
      <c r="Y663" s="53"/>
      <c r="Z663" s="97">
        <f t="shared" si="154"/>
        <v>0</v>
      </c>
      <c r="AA663" s="44"/>
      <c r="AB663" s="46"/>
      <c r="AC663" s="54"/>
      <c r="AD663" s="53"/>
      <c r="AE663" s="97">
        <f t="shared" si="155"/>
        <v>0</v>
      </c>
      <c r="AF663" s="97">
        <f t="shared" si="156"/>
        <v>0</v>
      </c>
      <c r="AG663" s="97">
        <f t="shared" si="157"/>
        <v>0</v>
      </c>
      <c r="AH663" s="97">
        <f t="shared" si="158"/>
        <v>0</v>
      </c>
      <c r="AI663" s="44"/>
      <c r="AJ663" s="46"/>
      <c r="AK663" s="46"/>
      <c r="AL663" s="97">
        <f t="shared" si="159"/>
        <v>0</v>
      </c>
      <c r="BC663" s="56" t="str">
        <f t="shared" si="160"/>
        <v/>
      </c>
    </row>
    <row r="664" spans="2:55" x14ac:dyDescent="0.25">
      <c r="B664" s="63"/>
      <c r="C664" s="64"/>
      <c r="D664" s="64"/>
      <c r="E664" s="64"/>
      <c r="F664" s="95">
        <f>IFERROR(INDEX('1. Paquetes y Tareas'!$F$16:$F$84,MATCH(BC665,'1. Paquetes y Tareas'!$E$16:$E$84,0)),0)</f>
        <v>0</v>
      </c>
      <c r="G664" s="50"/>
      <c r="H664" s="96">
        <f>IF(E664="Sí",IFERROR(INDEX('3. Gasto Total '!$J$25:$J$43,MATCH(G664,'3. Gasto Total '!$B$25:$B$43,0)),""),IFERROR(INDEX('3. Gasto Total '!$I$25:$I$43,MATCH(G664,'3. Gasto Total '!$B$25:$B$43,0)),))</f>
        <v>0</v>
      </c>
      <c r="I664" s="40"/>
      <c r="J664" s="44"/>
      <c r="K664" s="44"/>
      <c r="L664" s="44"/>
      <c r="M664" s="44"/>
      <c r="N664" s="98">
        <f t="shared" si="150"/>
        <v>0</v>
      </c>
      <c r="O664" s="98">
        <f t="shared" si="151"/>
        <v>0</v>
      </c>
      <c r="P664" s="97">
        <f t="shared" si="152"/>
        <v>0</v>
      </c>
      <c r="Q664" s="44"/>
      <c r="R664" s="44"/>
      <c r="S664" s="53"/>
      <c r="T664" s="53"/>
      <c r="U664" s="97">
        <f t="shared" si="153"/>
        <v>0</v>
      </c>
      <c r="V664" s="44"/>
      <c r="W664" s="46"/>
      <c r="X664" s="54"/>
      <c r="Y664" s="53"/>
      <c r="Z664" s="97">
        <f t="shared" si="154"/>
        <v>0</v>
      </c>
      <c r="AA664" s="44"/>
      <c r="AB664" s="46"/>
      <c r="AC664" s="54"/>
      <c r="AD664" s="53"/>
      <c r="AE664" s="97">
        <f t="shared" si="155"/>
        <v>0</v>
      </c>
      <c r="AF664" s="97">
        <f t="shared" si="156"/>
        <v>0</v>
      </c>
      <c r="AG664" s="97">
        <f t="shared" si="157"/>
        <v>0</v>
      </c>
      <c r="AH664" s="97">
        <f t="shared" si="158"/>
        <v>0</v>
      </c>
      <c r="AI664" s="44"/>
      <c r="AJ664" s="46"/>
      <c r="AK664" s="46"/>
      <c r="AL664" s="97">
        <f t="shared" si="159"/>
        <v>0</v>
      </c>
      <c r="BC664" s="56" t="str">
        <f t="shared" si="160"/>
        <v/>
      </c>
    </row>
    <row r="665" spans="2:55" x14ac:dyDescent="0.25">
      <c r="B665" s="63"/>
      <c r="C665" s="64"/>
      <c r="D665" s="64"/>
      <c r="E665" s="64"/>
      <c r="F665" s="95">
        <f>IFERROR(INDEX('1. Paquetes y Tareas'!$F$16:$F$84,MATCH(BC666,'1. Paquetes y Tareas'!$E$16:$E$84,0)),0)</f>
        <v>0</v>
      </c>
      <c r="G665" s="50"/>
      <c r="H665" s="96">
        <f>IF(E665="Sí",IFERROR(INDEX('3. Gasto Total '!$J$25:$J$43,MATCH(G665,'3. Gasto Total '!$B$25:$B$43,0)),""),IFERROR(INDEX('3. Gasto Total '!$I$25:$I$43,MATCH(G665,'3. Gasto Total '!$B$25:$B$43,0)),))</f>
        <v>0</v>
      </c>
      <c r="I665" s="40"/>
      <c r="J665" s="44"/>
      <c r="K665" s="44"/>
      <c r="L665" s="44"/>
      <c r="M665" s="44"/>
      <c r="N665" s="98">
        <f t="shared" si="150"/>
        <v>0</v>
      </c>
      <c r="O665" s="98">
        <f t="shared" si="151"/>
        <v>0</v>
      </c>
      <c r="P665" s="97">
        <f t="shared" si="152"/>
        <v>0</v>
      </c>
      <c r="Q665" s="44"/>
      <c r="R665" s="44"/>
      <c r="S665" s="53"/>
      <c r="T665" s="53"/>
      <c r="U665" s="97">
        <f t="shared" si="153"/>
        <v>0</v>
      </c>
      <c r="V665" s="44"/>
      <c r="W665" s="46"/>
      <c r="X665" s="54"/>
      <c r="Y665" s="53"/>
      <c r="Z665" s="97">
        <f t="shared" si="154"/>
        <v>0</v>
      </c>
      <c r="AA665" s="44"/>
      <c r="AB665" s="46"/>
      <c r="AC665" s="54"/>
      <c r="AD665" s="53"/>
      <c r="AE665" s="97">
        <f t="shared" si="155"/>
        <v>0</v>
      </c>
      <c r="AF665" s="97">
        <f t="shared" si="156"/>
        <v>0</v>
      </c>
      <c r="AG665" s="97">
        <f t="shared" si="157"/>
        <v>0</v>
      </c>
      <c r="AH665" s="97">
        <f t="shared" si="158"/>
        <v>0</v>
      </c>
      <c r="AI665" s="44"/>
      <c r="AJ665" s="46"/>
      <c r="AK665" s="46"/>
      <c r="AL665" s="97">
        <f t="shared" si="159"/>
        <v>0</v>
      </c>
      <c r="BC665" s="56" t="str">
        <f t="shared" si="160"/>
        <v/>
      </c>
    </row>
    <row r="666" spans="2:55" x14ac:dyDescent="0.25">
      <c r="B666" s="63"/>
      <c r="C666" s="64"/>
      <c r="D666" s="64"/>
      <c r="E666" s="64"/>
      <c r="F666" s="95">
        <f>IFERROR(INDEX('1. Paquetes y Tareas'!$F$16:$F$84,MATCH(BC667,'1. Paquetes y Tareas'!$E$16:$E$84,0)),0)</f>
        <v>0</v>
      </c>
      <c r="G666" s="50"/>
      <c r="H666" s="96">
        <f>IF(E666="Sí",IFERROR(INDEX('3. Gasto Total '!$J$25:$J$43,MATCH(G666,'3. Gasto Total '!$B$25:$B$43,0)),""),IFERROR(INDEX('3. Gasto Total '!$I$25:$I$43,MATCH(G666,'3. Gasto Total '!$B$25:$B$43,0)),))</f>
        <v>0</v>
      </c>
      <c r="I666" s="40"/>
      <c r="J666" s="44"/>
      <c r="K666" s="44"/>
      <c r="L666" s="44"/>
      <c r="M666" s="44"/>
      <c r="N666" s="98">
        <f t="shared" si="150"/>
        <v>0</v>
      </c>
      <c r="O666" s="98">
        <f t="shared" si="151"/>
        <v>0</v>
      </c>
      <c r="P666" s="97">
        <f t="shared" si="152"/>
        <v>0</v>
      </c>
      <c r="Q666" s="44"/>
      <c r="R666" s="44"/>
      <c r="S666" s="53"/>
      <c r="T666" s="53"/>
      <c r="U666" s="97">
        <f t="shared" si="153"/>
        <v>0</v>
      </c>
      <c r="V666" s="44"/>
      <c r="W666" s="46"/>
      <c r="X666" s="54"/>
      <c r="Y666" s="53"/>
      <c r="Z666" s="97">
        <f t="shared" si="154"/>
        <v>0</v>
      </c>
      <c r="AA666" s="44"/>
      <c r="AB666" s="46"/>
      <c r="AC666" s="54"/>
      <c r="AD666" s="53"/>
      <c r="AE666" s="97">
        <f t="shared" si="155"/>
        <v>0</v>
      </c>
      <c r="AF666" s="97">
        <f t="shared" si="156"/>
        <v>0</v>
      </c>
      <c r="AG666" s="97">
        <f t="shared" si="157"/>
        <v>0</v>
      </c>
      <c r="AH666" s="97">
        <f t="shared" si="158"/>
        <v>0</v>
      </c>
      <c r="AI666" s="44"/>
      <c r="AJ666" s="46"/>
      <c r="AK666" s="46"/>
      <c r="AL666" s="97">
        <f t="shared" si="159"/>
        <v>0</v>
      </c>
      <c r="BC666" s="56" t="str">
        <f t="shared" si="160"/>
        <v/>
      </c>
    </row>
    <row r="667" spans="2:55" x14ac:dyDescent="0.25">
      <c r="B667" s="63"/>
      <c r="C667" s="64"/>
      <c r="D667" s="64"/>
      <c r="E667" s="64"/>
      <c r="F667" s="95">
        <f>IFERROR(INDEX('1. Paquetes y Tareas'!$F$16:$F$84,MATCH(BC668,'1. Paquetes y Tareas'!$E$16:$E$84,0)),0)</f>
        <v>0</v>
      </c>
      <c r="G667" s="50"/>
      <c r="H667" s="96">
        <f>IF(E667="Sí",IFERROR(INDEX('3. Gasto Total '!$J$25:$J$43,MATCH(G667,'3. Gasto Total '!$B$25:$B$43,0)),""),IFERROR(INDEX('3. Gasto Total '!$I$25:$I$43,MATCH(G667,'3. Gasto Total '!$B$25:$B$43,0)),))</f>
        <v>0</v>
      </c>
      <c r="I667" s="40"/>
      <c r="J667" s="44"/>
      <c r="K667" s="44"/>
      <c r="L667" s="44"/>
      <c r="M667" s="44"/>
      <c r="N667" s="98">
        <f t="shared" si="150"/>
        <v>0</v>
      </c>
      <c r="O667" s="98">
        <f t="shared" si="151"/>
        <v>0</v>
      </c>
      <c r="P667" s="97">
        <f t="shared" si="152"/>
        <v>0</v>
      </c>
      <c r="Q667" s="44"/>
      <c r="R667" s="44"/>
      <c r="S667" s="53"/>
      <c r="T667" s="53"/>
      <c r="U667" s="97">
        <f t="shared" si="153"/>
        <v>0</v>
      </c>
      <c r="V667" s="44"/>
      <c r="W667" s="46"/>
      <c r="X667" s="54"/>
      <c r="Y667" s="53"/>
      <c r="Z667" s="97">
        <f t="shared" si="154"/>
        <v>0</v>
      </c>
      <c r="AA667" s="44"/>
      <c r="AB667" s="46"/>
      <c r="AC667" s="54"/>
      <c r="AD667" s="53"/>
      <c r="AE667" s="97">
        <f t="shared" si="155"/>
        <v>0</v>
      </c>
      <c r="AF667" s="97">
        <f t="shared" si="156"/>
        <v>0</v>
      </c>
      <c r="AG667" s="97">
        <f t="shared" si="157"/>
        <v>0</v>
      </c>
      <c r="AH667" s="97">
        <f t="shared" si="158"/>
        <v>0</v>
      </c>
      <c r="AI667" s="44"/>
      <c r="AJ667" s="46"/>
      <c r="AK667" s="46"/>
      <c r="AL667" s="97">
        <f t="shared" si="159"/>
        <v>0</v>
      </c>
      <c r="BC667" s="56" t="str">
        <f t="shared" si="160"/>
        <v/>
      </c>
    </row>
    <row r="668" spans="2:55" x14ac:dyDescent="0.25">
      <c r="B668" s="63"/>
      <c r="C668" s="64"/>
      <c r="D668" s="64"/>
      <c r="E668" s="64"/>
      <c r="F668" s="95">
        <f>IFERROR(INDEX('1. Paquetes y Tareas'!$F$16:$F$84,MATCH(BC669,'1. Paquetes y Tareas'!$E$16:$E$84,0)),0)</f>
        <v>0</v>
      </c>
      <c r="G668" s="50"/>
      <c r="H668" s="96">
        <f>IF(E668="Sí",IFERROR(INDEX('3. Gasto Total '!$J$25:$J$43,MATCH(G668,'3. Gasto Total '!$B$25:$B$43,0)),""),IFERROR(INDEX('3. Gasto Total '!$I$25:$I$43,MATCH(G668,'3. Gasto Total '!$B$25:$B$43,0)),))</f>
        <v>0</v>
      </c>
      <c r="I668" s="40"/>
      <c r="J668" s="44"/>
      <c r="K668" s="44"/>
      <c r="L668" s="44"/>
      <c r="M668" s="44"/>
      <c r="N668" s="98">
        <f t="shared" si="150"/>
        <v>0</v>
      </c>
      <c r="O668" s="98">
        <f t="shared" si="151"/>
        <v>0</v>
      </c>
      <c r="P668" s="97">
        <f t="shared" si="152"/>
        <v>0</v>
      </c>
      <c r="Q668" s="44"/>
      <c r="R668" s="44"/>
      <c r="S668" s="53"/>
      <c r="T668" s="53"/>
      <c r="U668" s="97">
        <f t="shared" si="153"/>
        <v>0</v>
      </c>
      <c r="V668" s="44"/>
      <c r="W668" s="46"/>
      <c r="X668" s="54"/>
      <c r="Y668" s="53"/>
      <c r="Z668" s="97">
        <f t="shared" si="154"/>
        <v>0</v>
      </c>
      <c r="AA668" s="44"/>
      <c r="AB668" s="46"/>
      <c r="AC668" s="54"/>
      <c r="AD668" s="53"/>
      <c r="AE668" s="97">
        <f t="shared" si="155"/>
        <v>0</v>
      </c>
      <c r="AF668" s="97">
        <f t="shared" si="156"/>
        <v>0</v>
      </c>
      <c r="AG668" s="97">
        <f t="shared" si="157"/>
        <v>0</v>
      </c>
      <c r="AH668" s="97">
        <f t="shared" si="158"/>
        <v>0</v>
      </c>
      <c r="AI668" s="44"/>
      <c r="AJ668" s="46"/>
      <c r="AK668" s="46"/>
      <c r="AL668" s="97">
        <f t="shared" si="159"/>
        <v>0</v>
      </c>
      <c r="BC668" s="56" t="str">
        <f>CONCATENATE(B527,C527,D527)</f>
        <v/>
      </c>
    </row>
    <row r="669" spans="2:55" x14ac:dyDescent="0.25">
      <c r="B669" s="63"/>
      <c r="C669" s="64"/>
      <c r="D669" s="64"/>
      <c r="E669" s="64"/>
      <c r="F669" s="95">
        <f>IFERROR(INDEX('1. Paquetes y Tareas'!$F$16:$F$84,MATCH(BC670,'1. Paquetes y Tareas'!$E$16:$E$84,0)),0)</f>
        <v>0</v>
      </c>
      <c r="G669" s="50"/>
      <c r="H669" s="96">
        <f>IF(E669="Sí",IFERROR(INDEX('3. Gasto Total '!$J$25:$J$43,MATCH(G669,'3. Gasto Total '!$B$25:$B$43,0)),""),IFERROR(INDEX('3. Gasto Total '!$I$25:$I$43,MATCH(G669,'3. Gasto Total '!$B$25:$B$43,0)),))</f>
        <v>0</v>
      </c>
      <c r="I669" s="40"/>
      <c r="J669" s="44"/>
      <c r="K669" s="44"/>
      <c r="L669" s="44"/>
      <c r="M669" s="44"/>
      <c r="N669" s="98">
        <f t="shared" si="150"/>
        <v>0</v>
      </c>
      <c r="O669" s="98">
        <f t="shared" si="151"/>
        <v>0</v>
      </c>
      <c r="P669" s="97">
        <f t="shared" si="152"/>
        <v>0</v>
      </c>
      <c r="Q669" s="44"/>
      <c r="R669" s="44"/>
      <c r="S669" s="53"/>
      <c r="T669" s="53"/>
      <c r="U669" s="97">
        <f t="shared" si="153"/>
        <v>0</v>
      </c>
      <c r="V669" s="44"/>
      <c r="W669" s="46"/>
      <c r="X669" s="54"/>
      <c r="Y669" s="53"/>
      <c r="Z669" s="97">
        <f t="shared" si="154"/>
        <v>0</v>
      </c>
      <c r="AA669" s="44"/>
      <c r="AB669" s="46"/>
      <c r="AC669" s="54"/>
      <c r="AD669" s="53"/>
      <c r="AE669" s="97">
        <f t="shared" si="155"/>
        <v>0</v>
      </c>
      <c r="AF669" s="97">
        <f t="shared" si="156"/>
        <v>0</v>
      </c>
      <c r="AG669" s="97">
        <f t="shared" si="157"/>
        <v>0</v>
      </c>
      <c r="AH669" s="97">
        <f t="shared" si="158"/>
        <v>0</v>
      </c>
      <c r="AI669" s="44"/>
      <c r="AJ669" s="46"/>
      <c r="AK669" s="46"/>
      <c r="AL669" s="97">
        <f t="shared" si="159"/>
        <v>0</v>
      </c>
      <c r="BC669" s="56" t="str">
        <f t="shared" ref="BC669:BC696" si="174">CONCATENATE(B668,C668,D668)</f>
        <v/>
      </c>
    </row>
    <row r="670" spans="2:55" x14ac:dyDescent="0.25">
      <c r="B670" s="63"/>
      <c r="C670" s="64"/>
      <c r="D670" s="64"/>
      <c r="E670" s="64"/>
      <c r="F670" s="95">
        <f>IFERROR(INDEX('1. Paquetes y Tareas'!$F$16:$F$84,MATCH(BC671,'1. Paquetes y Tareas'!$E$16:$E$84,0)),0)</f>
        <v>0</v>
      </c>
      <c r="G670" s="50"/>
      <c r="H670" s="96">
        <f>IF(E670="Sí",IFERROR(INDEX('3. Gasto Total '!$J$25:$J$43,MATCH(G670,'3. Gasto Total '!$B$25:$B$43,0)),""),IFERROR(INDEX('3. Gasto Total '!$I$25:$I$43,MATCH(G670,'3. Gasto Total '!$B$25:$B$43,0)),))</f>
        <v>0</v>
      </c>
      <c r="I670" s="40"/>
      <c r="J670" s="44"/>
      <c r="K670" s="44"/>
      <c r="L670" s="44"/>
      <c r="M670" s="44"/>
      <c r="N670" s="98">
        <f t="shared" si="150"/>
        <v>0</v>
      </c>
      <c r="O670" s="98">
        <f t="shared" si="151"/>
        <v>0</v>
      </c>
      <c r="P670" s="97">
        <f t="shared" si="152"/>
        <v>0</v>
      </c>
      <c r="Q670" s="44"/>
      <c r="R670" s="44"/>
      <c r="S670" s="53"/>
      <c r="T670" s="53"/>
      <c r="U670" s="97">
        <f t="shared" si="153"/>
        <v>0</v>
      </c>
      <c r="V670" s="44"/>
      <c r="W670" s="46"/>
      <c r="X670" s="54"/>
      <c r="Y670" s="53"/>
      <c r="Z670" s="97">
        <f t="shared" si="154"/>
        <v>0</v>
      </c>
      <c r="AA670" s="44"/>
      <c r="AB670" s="46"/>
      <c r="AC670" s="54"/>
      <c r="AD670" s="53"/>
      <c r="AE670" s="97">
        <f t="shared" si="155"/>
        <v>0</v>
      </c>
      <c r="AF670" s="97">
        <f t="shared" si="156"/>
        <v>0</v>
      </c>
      <c r="AG670" s="97">
        <f t="shared" si="157"/>
        <v>0</v>
      </c>
      <c r="AH670" s="97">
        <f t="shared" si="158"/>
        <v>0</v>
      </c>
      <c r="AI670" s="44"/>
      <c r="AJ670" s="46"/>
      <c r="AK670" s="46"/>
      <c r="AL670" s="97">
        <f t="shared" si="159"/>
        <v>0</v>
      </c>
      <c r="BC670" s="56" t="str">
        <f t="shared" si="174"/>
        <v/>
      </c>
    </row>
    <row r="671" spans="2:55" x14ac:dyDescent="0.25">
      <c r="B671" s="63"/>
      <c r="C671" s="64"/>
      <c r="D671" s="64"/>
      <c r="E671" s="64"/>
      <c r="F671" s="95">
        <f>IFERROR(INDEX('1. Paquetes y Tareas'!$F$16:$F$84,MATCH(BC672,'1. Paquetes y Tareas'!$E$16:$E$84,0)),0)</f>
        <v>0</v>
      </c>
      <c r="G671" s="50"/>
      <c r="H671" s="96">
        <f>IF(E671="Sí",IFERROR(INDEX('3. Gasto Total '!$J$25:$J$43,MATCH(G671,'3. Gasto Total '!$B$25:$B$43,0)),""),IFERROR(INDEX('3. Gasto Total '!$I$25:$I$43,MATCH(G671,'3. Gasto Total '!$B$25:$B$43,0)),))</f>
        <v>0</v>
      </c>
      <c r="I671" s="40"/>
      <c r="J671" s="44"/>
      <c r="K671" s="44"/>
      <c r="L671" s="44"/>
      <c r="M671" s="44"/>
      <c r="N671" s="98">
        <f t="shared" si="150"/>
        <v>0</v>
      </c>
      <c r="O671" s="98">
        <f t="shared" si="151"/>
        <v>0</v>
      </c>
      <c r="P671" s="97">
        <f t="shared" si="152"/>
        <v>0</v>
      </c>
      <c r="Q671" s="44"/>
      <c r="R671" s="44"/>
      <c r="S671" s="53"/>
      <c r="T671" s="53"/>
      <c r="U671" s="97">
        <f t="shared" si="153"/>
        <v>0</v>
      </c>
      <c r="V671" s="44"/>
      <c r="W671" s="46"/>
      <c r="X671" s="54"/>
      <c r="Y671" s="53"/>
      <c r="Z671" s="97">
        <f t="shared" si="154"/>
        <v>0</v>
      </c>
      <c r="AA671" s="44"/>
      <c r="AB671" s="46"/>
      <c r="AC671" s="54"/>
      <c r="AD671" s="53"/>
      <c r="AE671" s="97">
        <f t="shared" si="155"/>
        <v>0</v>
      </c>
      <c r="AF671" s="97">
        <f t="shared" si="156"/>
        <v>0</v>
      </c>
      <c r="AG671" s="97">
        <f t="shared" si="157"/>
        <v>0</v>
      </c>
      <c r="AH671" s="97">
        <f t="shared" si="158"/>
        <v>0</v>
      </c>
      <c r="AI671" s="44"/>
      <c r="AJ671" s="46"/>
      <c r="AK671" s="46"/>
      <c r="AL671" s="97">
        <f t="shared" si="159"/>
        <v>0</v>
      </c>
      <c r="BC671" s="56" t="str">
        <f t="shared" si="174"/>
        <v/>
      </c>
    </row>
    <row r="672" spans="2:55" x14ac:dyDescent="0.25">
      <c r="B672" s="63"/>
      <c r="C672" s="64"/>
      <c r="D672" s="64"/>
      <c r="E672" s="64"/>
      <c r="F672" s="95">
        <f>IFERROR(INDEX('1. Paquetes y Tareas'!$F$16:$F$84,MATCH(BC673,'1. Paquetes y Tareas'!$E$16:$E$84,0)),0)</f>
        <v>0</v>
      </c>
      <c r="G672" s="50"/>
      <c r="H672" s="96">
        <f>IF(E672="Sí",IFERROR(INDEX('3. Gasto Total '!$J$25:$J$43,MATCH(G672,'3. Gasto Total '!$B$25:$B$43,0)),""),IFERROR(INDEX('3. Gasto Total '!$I$25:$I$43,MATCH(G672,'3. Gasto Total '!$B$25:$B$43,0)),))</f>
        <v>0</v>
      </c>
      <c r="I672" s="40"/>
      <c r="J672" s="44"/>
      <c r="K672" s="44"/>
      <c r="L672" s="44"/>
      <c r="M672" s="44"/>
      <c r="N672" s="98">
        <f t="shared" si="150"/>
        <v>0</v>
      </c>
      <c r="O672" s="98">
        <f t="shared" si="151"/>
        <v>0</v>
      </c>
      <c r="P672" s="97">
        <f t="shared" si="152"/>
        <v>0</v>
      </c>
      <c r="Q672" s="44"/>
      <c r="R672" s="44"/>
      <c r="S672" s="53"/>
      <c r="T672" s="53"/>
      <c r="U672" s="97">
        <f t="shared" si="153"/>
        <v>0</v>
      </c>
      <c r="V672" s="44"/>
      <c r="W672" s="46"/>
      <c r="X672" s="54"/>
      <c r="Y672" s="53"/>
      <c r="Z672" s="97">
        <f t="shared" si="154"/>
        <v>0</v>
      </c>
      <c r="AA672" s="44"/>
      <c r="AB672" s="46"/>
      <c r="AC672" s="54"/>
      <c r="AD672" s="53"/>
      <c r="AE672" s="97">
        <f t="shared" si="155"/>
        <v>0</v>
      </c>
      <c r="AF672" s="97">
        <f t="shared" si="156"/>
        <v>0</v>
      </c>
      <c r="AG672" s="97">
        <f t="shared" si="157"/>
        <v>0</v>
      </c>
      <c r="AH672" s="97">
        <f t="shared" si="158"/>
        <v>0</v>
      </c>
      <c r="AI672" s="44"/>
      <c r="AJ672" s="46"/>
      <c r="AK672" s="46"/>
      <c r="AL672" s="97">
        <f t="shared" si="159"/>
        <v>0</v>
      </c>
      <c r="BC672" s="56" t="str">
        <f t="shared" si="174"/>
        <v/>
      </c>
    </row>
    <row r="673" spans="2:55" x14ac:dyDescent="0.25">
      <c r="B673" s="63"/>
      <c r="C673" s="64"/>
      <c r="D673" s="64"/>
      <c r="E673" s="64"/>
      <c r="F673" s="95">
        <f>IFERROR(INDEX('1. Paquetes y Tareas'!$F$16:$F$84,MATCH(BC674,'1. Paquetes y Tareas'!$E$16:$E$84,0)),0)</f>
        <v>0</v>
      </c>
      <c r="G673" s="50"/>
      <c r="H673" s="96">
        <f>IF(E673="Sí",IFERROR(INDEX('3. Gasto Total '!$J$25:$J$43,MATCH(G673,'3. Gasto Total '!$B$25:$B$43,0)),""),IFERROR(INDEX('3. Gasto Total '!$I$25:$I$43,MATCH(G673,'3. Gasto Total '!$B$25:$B$43,0)),))</f>
        <v>0</v>
      </c>
      <c r="I673" s="40"/>
      <c r="J673" s="44"/>
      <c r="K673" s="44"/>
      <c r="L673" s="44"/>
      <c r="M673" s="44"/>
      <c r="N673" s="98">
        <f t="shared" si="150"/>
        <v>0</v>
      </c>
      <c r="O673" s="98">
        <f t="shared" si="151"/>
        <v>0</v>
      </c>
      <c r="P673" s="97">
        <f t="shared" si="152"/>
        <v>0</v>
      </c>
      <c r="Q673" s="44"/>
      <c r="R673" s="44"/>
      <c r="S673" s="53"/>
      <c r="T673" s="53"/>
      <c r="U673" s="97">
        <f t="shared" si="153"/>
        <v>0</v>
      </c>
      <c r="V673" s="44"/>
      <c r="W673" s="46"/>
      <c r="X673" s="54"/>
      <c r="Y673" s="53"/>
      <c r="Z673" s="97">
        <f t="shared" si="154"/>
        <v>0</v>
      </c>
      <c r="AA673" s="44"/>
      <c r="AB673" s="46"/>
      <c r="AC673" s="54"/>
      <c r="AD673" s="53"/>
      <c r="AE673" s="97">
        <f t="shared" si="155"/>
        <v>0</v>
      </c>
      <c r="AF673" s="97">
        <f t="shared" si="156"/>
        <v>0</v>
      </c>
      <c r="AG673" s="97">
        <f t="shared" si="157"/>
        <v>0</v>
      </c>
      <c r="AH673" s="97">
        <f t="shared" si="158"/>
        <v>0</v>
      </c>
      <c r="AI673" s="44"/>
      <c r="AJ673" s="46"/>
      <c r="AK673" s="46"/>
      <c r="AL673" s="97">
        <f t="shared" si="159"/>
        <v>0</v>
      </c>
      <c r="BC673" s="56" t="str">
        <f t="shared" si="174"/>
        <v/>
      </c>
    </row>
    <row r="674" spans="2:55" x14ac:dyDescent="0.25">
      <c r="B674" s="63"/>
      <c r="C674" s="64"/>
      <c r="D674" s="64"/>
      <c r="E674" s="64"/>
      <c r="F674" s="95">
        <f>IFERROR(INDEX('1. Paquetes y Tareas'!$F$16:$F$84,MATCH(BC675,'1. Paquetes y Tareas'!$E$16:$E$84,0)),0)</f>
        <v>0</v>
      </c>
      <c r="G674" s="50"/>
      <c r="H674" s="96">
        <f>IF(E674="Sí",IFERROR(INDEX('3. Gasto Total '!$J$25:$J$43,MATCH(G674,'3. Gasto Total '!$B$25:$B$43,0)),""),IFERROR(INDEX('3. Gasto Total '!$I$25:$I$43,MATCH(G674,'3. Gasto Total '!$B$25:$B$43,0)),))</f>
        <v>0</v>
      </c>
      <c r="I674" s="40"/>
      <c r="J674" s="44"/>
      <c r="K674" s="44"/>
      <c r="L674" s="44"/>
      <c r="M674" s="44"/>
      <c r="N674" s="98">
        <f t="shared" si="150"/>
        <v>0</v>
      </c>
      <c r="O674" s="98">
        <f t="shared" si="151"/>
        <v>0</v>
      </c>
      <c r="P674" s="97">
        <f t="shared" si="152"/>
        <v>0</v>
      </c>
      <c r="Q674" s="44"/>
      <c r="R674" s="44"/>
      <c r="S674" s="53"/>
      <c r="T674" s="53"/>
      <c r="U674" s="97">
        <f t="shared" si="153"/>
        <v>0</v>
      </c>
      <c r="V674" s="44"/>
      <c r="W674" s="46"/>
      <c r="X674" s="54"/>
      <c r="Y674" s="53"/>
      <c r="Z674" s="97">
        <f t="shared" si="154"/>
        <v>0</v>
      </c>
      <c r="AA674" s="44"/>
      <c r="AB674" s="46"/>
      <c r="AC674" s="54"/>
      <c r="AD674" s="53"/>
      <c r="AE674" s="97">
        <f t="shared" si="155"/>
        <v>0</v>
      </c>
      <c r="AF674" s="97">
        <f t="shared" si="156"/>
        <v>0</v>
      </c>
      <c r="AG674" s="97">
        <f t="shared" si="157"/>
        <v>0</v>
      </c>
      <c r="AH674" s="97">
        <f t="shared" si="158"/>
        <v>0</v>
      </c>
      <c r="AI674" s="44"/>
      <c r="AJ674" s="46"/>
      <c r="AK674" s="46"/>
      <c r="AL674" s="97">
        <f t="shared" si="159"/>
        <v>0</v>
      </c>
      <c r="BC674" s="56" t="str">
        <f t="shared" si="174"/>
        <v/>
      </c>
    </row>
    <row r="675" spans="2:55" x14ac:dyDescent="0.25">
      <c r="B675" s="63"/>
      <c r="C675" s="64"/>
      <c r="D675" s="64"/>
      <c r="E675" s="64"/>
      <c r="F675" s="95">
        <f>IFERROR(INDEX('1. Paquetes y Tareas'!$F$16:$F$84,MATCH(BC676,'1. Paquetes y Tareas'!$E$16:$E$84,0)),0)</f>
        <v>0</v>
      </c>
      <c r="G675" s="50"/>
      <c r="H675" s="96">
        <f>IF(E675="Sí",IFERROR(INDEX('3. Gasto Total '!$J$25:$J$43,MATCH(G675,'3. Gasto Total '!$B$25:$B$43,0)),""),IFERROR(INDEX('3. Gasto Total '!$I$25:$I$43,MATCH(G675,'3. Gasto Total '!$B$25:$B$43,0)),))</f>
        <v>0</v>
      </c>
      <c r="I675" s="40"/>
      <c r="J675" s="44"/>
      <c r="K675" s="44"/>
      <c r="L675" s="44"/>
      <c r="M675" s="44"/>
      <c r="N675" s="98">
        <f t="shared" si="150"/>
        <v>0</v>
      </c>
      <c r="O675" s="98">
        <f t="shared" si="151"/>
        <v>0</v>
      </c>
      <c r="P675" s="97">
        <f t="shared" si="152"/>
        <v>0</v>
      </c>
      <c r="Q675" s="44"/>
      <c r="R675" s="44"/>
      <c r="S675" s="53"/>
      <c r="T675" s="53"/>
      <c r="U675" s="97">
        <f t="shared" si="153"/>
        <v>0</v>
      </c>
      <c r="V675" s="44"/>
      <c r="W675" s="46"/>
      <c r="X675" s="54"/>
      <c r="Y675" s="53"/>
      <c r="Z675" s="97">
        <f t="shared" si="154"/>
        <v>0</v>
      </c>
      <c r="AA675" s="44"/>
      <c r="AB675" s="46"/>
      <c r="AC675" s="54"/>
      <c r="AD675" s="53"/>
      <c r="AE675" s="97">
        <f t="shared" si="155"/>
        <v>0</v>
      </c>
      <c r="AF675" s="97">
        <f t="shared" si="156"/>
        <v>0</v>
      </c>
      <c r="AG675" s="97">
        <f t="shared" si="157"/>
        <v>0</v>
      </c>
      <c r="AH675" s="97">
        <f t="shared" si="158"/>
        <v>0</v>
      </c>
      <c r="AI675" s="44"/>
      <c r="AJ675" s="46"/>
      <c r="AK675" s="46"/>
      <c r="AL675" s="97">
        <f t="shared" si="159"/>
        <v>0</v>
      </c>
      <c r="BC675" s="56" t="str">
        <f t="shared" si="174"/>
        <v/>
      </c>
    </row>
    <row r="676" spans="2:55" x14ac:dyDescent="0.25">
      <c r="B676" s="63"/>
      <c r="C676" s="64"/>
      <c r="D676" s="64"/>
      <c r="E676" s="64"/>
      <c r="F676" s="95">
        <f>IFERROR(INDEX('1. Paquetes y Tareas'!$F$16:$F$84,MATCH(BC677,'1. Paquetes y Tareas'!$E$16:$E$84,0)),0)</f>
        <v>0</v>
      </c>
      <c r="G676" s="50"/>
      <c r="H676" s="96">
        <f>IF(E676="Sí",IFERROR(INDEX('3. Gasto Total '!$J$25:$J$43,MATCH(G676,'3. Gasto Total '!$B$25:$B$43,0)),""),IFERROR(INDEX('3. Gasto Total '!$I$25:$I$43,MATCH(G676,'3. Gasto Total '!$B$25:$B$43,0)),))</f>
        <v>0</v>
      </c>
      <c r="I676" s="40"/>
      <c r="J676" s="44"/>
      <c r="K676" s="44"/>
      <c r="L676" s="44"/>
      <c r="M676" s="44"/>
      <c r="N676" s="98">
        <f t="shared" si="150"/>
        <v>0</v>
      </c>
      <c r="O676" s="98">
        <f t="shared" si="151"/>
        <v>0</v>
      </c>
      <c r="P676" s="97">
        <f t="shared" si="152"/>
        <v>0</v>
      </c>
      <c r="Q676" s="44"/>
      <c r="R676" s="44"/>
      <c r="S676" s="53"/>
      <c r="T676" s="53"/>
      <c r="U676" s="97">
        <f t="shared" si="153"/>
        <v>0</v>
      </c>
      <c r="V676" s="44"/>
      <c r="W676" s="46"/>
      <c r="X676" s="54"/>
      <c r="Y676" s="53"/>
      <c r="Z676" s="97">
        <f t="shared" si="154"/>
        <v>0</v>
      </c>
      <c r="AA676" s="44"/>
      <c r="AB676" s="46"/>
      <c r="AC676" s="54"/>
      <c r="AD676" s="53"/>
      <c r="AE676" s="97">
        <f t="shared" si="155"/>
        <v>0</v>
      </c>
      <c r="AF676" s="97">
        <f t="shared" si="156"/>
        <v>0</v>
      </c>
      <c r="AG676" s="97">
        <f t="shared" si="157"/>
        <v>0</v>
      </c>
      <c r="AH676" s="97">
        <f t="shared" si="158"/>
        <v>0</v>
      </c>
      <c r="AI676" s="44"/>
      <c r="AJ676" s="46"/>
      <c r="AK676" s="46"/>
      <c r="AL676" s="97">
        <f t="shared" si="159"/>
        <v>0</v>
      </c>
      <c r="BC676" s="56" t="str">
        <f t="shared" si="174"/>
        <v/>
      </c>
    </row>
    <row r="677" spans="2:55" x14ac:dyDescent="0.25">
      <c r="B677" s="63"/>
      <c r="C677" s="64"/>
      <c r="D677" s="64"/>
      <c r="E677" s="64"/>
      <c r="F677" s="95">
        <f>IFERROR(INDEX('1. Paquetes y Tareas'!$F$16:$F$84,MATCH(BC678,'1. Paquetes y Tareas'!$E$16:$E$84,0)),0)</f>
        <v>0</v>
      </c>
      <c r="G677" s="50"/>
      <c r="H677" s="96">
        <f>IF(E677="Sí",IFERROR(INDEX('3. Gasto Total '!$J$25:$J$43,MATCH(G677,'3. Gasto Total '!$B$25:$B$43,0)),""),IFERROR(INDEX('3. Gasto Total '!$I$25:$I$43,MATCH(G677,'3. Gasto Total '!$B$25:$B$43,0)),))</f>
        <v>0</v>
      </c>
      <c r="I677" s="40"/>
      <c r="J677" s="44"/>
      <c r="K677" s="44"/>
      <c r="L677" s="44"/>
      <c r="M677" s="44"/>
      <c r="N677" s="98">
        <f t="shared" si="150"/>
        <v>0</v>
      </c>
      <c r="O677" s="98">
        <f t="shared" si="151"/>
        <v>0</v>
      </c>
      <c r="P677" s="97">
        <f t="shared" si="152"/>
        <v>0</v>
      </c>
      <c r="Q677" s="44"/>
      <c r="R677" s="44"/>
      <c r="S677" s="53"/>
      <c r="T677" s="53"/>
      <c r="U677" s="97">
        <f t="shared" si="153"/>
        <v>0</v>
      </c>
      <c r="V677" s="44"/>
      <c r="W677" s="46"/>
      <c r="X677" s="54"/>
      <c r="Y677" s="53"/>
      <c r="Z677" s="97">
        <f t="shared" si="154"/>
        <v>0</v>
      </c>
      <c r="AA677" s="44"/>
      <c r="AB677" s="46"/>
      <c r="AC677" s="54"/>
      <c r="AD677" s="53"/>
      <c r="AE677" s="97">
        <f t="shared" si="155"/>
        <v>0</v>
      </c>
      <c r="AF677" s="97">
        <f t="shared" si="156"/>
        <v>0</v>
      </c>
      <c r="AG677" s="97">
        <f t="shared" si="157"/>
        <v>0</v>
      </c>
      <c r="AH677" s="97">
        <f t="shared" si="158"/>
        <v>0</v>
      </c>
      <c r="AI677" s="44"/>
      <c r="AJ677" s="46"/>
      <c r="AK677" s="46"/>
      <c r="AL677" s="97">
        <f t="shared" si="159"/>
        <v>0</v>
      </c>
      <c r="BC677" s="56" t="str">
        <f t="shared" si="174"/>
        <v/>
      </c>
    </row>
    <row r="678" spans="2:55" x14ac:dyDescent="0.25">
      <c r="B678" s="63"/>
      <c r="C678" s="64"/>
      <c r="D678" s="64"/>
      <c r="E678" s="64"/>
      <c r="F678" s="95">
        <f>IFERROR(INDEX('1. Paquetes y Tareas'!$F$16:$F$84,MATCH(BC679,'1. Paquetes y Tareas'!$E$16:$E$84,0)),0)</f>
        <v>0</v>
      </c>
      <c r="G678" s="50"/>
      <c r="H678" s="96">
        <f>IF(E678="Sí",IFERROR(INDEX('3. Gasto Total '!$J$25:$J$43,MATCH(G678,'3. Gasto Total '!$B$25:$B$43,0)),""),IFERROR(INDEX('3. Gasto Total '!$I$25:$I$43,MATCH(G678,'3. Gasto Total '!$B$25:$B$43,0)),))</f>
        <v>0</v>
      </c>
      <c r="I678" s="40"/>
      <c r="J678" s="44"/>
      <c r="K678" s="44"/>
      <c r="L678" s="44"/>
      <c r="M678" s="44"/>
      <c r="N678" s="98">
        <f t="shared" si="150"/>
        <v>0</v>
      </c>
      <c r="O678" s="98">
        <f t="shared" si="151"/>
        <v>0</v>
      </c>
      <c r="P678" s="97">
        <f t="shared" si="152"/>
        <v>0</v>
      </c>
      <c r="Q678" s="44"/>
      <c r="R678" s="44"/>
      <c r="S678" s="53"/>
      <c r="T678" s="53"/>
      <c r="U678" s="97">
        <f t="shared" si="153"/>
        <v>0</v>
      </c>
      <c r="V678" s="44"/>
      <c r="W678" s="46"/>
      <c r="X678" s="54"/>
      <c r="Y678" s="53"/>
      <c r="Z678" s="97">
        <f t="shared" si="154"/>
        <v>0</v>
      </c>
      <c r="AA678" s="44"/>
      <c r="AB678" s="46"/>
      <c r="AC678" s="54"/>
      <c r="AD678" s="53"/>
      <c r="AE678" s="97">
        <f t="shared" si="155"/>
        <v>0</v>
      </c>
      <c r="AF678" s="97">
        <f t="shared" si="156"/>
        <v>0</v>
      </c>
      <c r="AG678" s="97">
        <f t="shared" si="157"/>
        <v>0</v>
      </c>
      <c r="AH678" s="97">
        <f t="shared" si="158"/>
        <v>0</v>
      </c>
      <c r="AI678" s="44"/>
      <c r="AJ678" s="46"/>
      <c r="AK678" s="46"/>
      <c r="AL678" s="97">
        <f t="shared" si="159"/>
        <v>0</v>
      </c>
      <c r="BC678" s="56" t="str">
        <f t="shared" si="174"/>
        <v/>
      </c>
    </row>
    <row r="679" spans="2:55" x14ac:dyDescent="0.25">
      <c r="B679" s="63"/>
      <c r="C679" s="64"/>
      <c r="D679" s="64"/>
      <c r="E679" s="64"/>
      <c r="F679" s="95">
        <f>IFERROR(INDEX('1. Paquetes y Tareas'!$F$16:$F$84,MATCH(BC680,'1. Paquetes y Tareas'!$E$16:$E$84,0)),0)</f>
        <v>0</v>
      </c>
      <c r="G679" s="50"/>
      <c r="H679" s="96">
        <f>IF(E679="Sí",IFERROR(INDEX('3. Gasto Total '!$J$25:$J$43,MATCH(G679,'3. Gasto Total '!$B$25:$B$43,0)),""),IFERROR(INDEX('3. Gasto Total '!$I$25:$I$43,MATCH(G679,'3. Gasto Total '!$B$25:$B$43,0)),))</f>
        <v>0</v>
      </c>
      <c r="I679" s="40"/>
      <c r="J679" s="44"/>
      <c r="K679" s="44"/>
      <c r="L679" s="44"/>
      <c r="M679" s="44"/>
      <c r="N679" s="98">
        <f t="shared" si="150"/>
        <v>0</v>
      </c>
      <c r="O679" s="98">
        <f t="shared" si="151"/>
        <v>0</v>
      </c>
      <c r="P679" s="97">
        <f t="shared" si="152"/>
        <v>0</v>
      </c>
      <c r="Q679" s="44"/>
      <c r="R679" s="44"/>
      <c r="S679" s="53"/>
      <c r="T679" s="53"/>
      <c r="U679" s="97">
        <f t="shared" si="153"/>
        <v>0</v>
      </c>
      <c r="V679" s="44"/>
      <c r="W679" s="46"/>
      <c r="X679" s="54"/>
      <c r="Y679" s="53"/>
      <c r="Z679" s="97">
        <f t="shared" si="154"/>
        <v>0</v>
      </c>
      <c r="AA679" s="44"/>
      <c r="AB679" s="46"/>
      <c r="AC679" s="54"/>
      <c r="AD679" s="53"/>
      <c r="AE679" s="97">
        <f t="shared" si="155"/>
        <v>0</v>
      </c>
      <c r="AF679" s="97">
        <f t="shared" si="156"/>
        <v>0</v>
      </c>
      <c r="AG679" s="97">
        <f t="shared" si="157"/>
        <v>0</v>
      </c>
      <c r="AH679" s="97">
        <f t="shared" si="158"/>
        <v>0</v>
      </c>
      <c r="AI679" s="44"/>
      <c r="AJ679" s="46"/>
      <c r="AK679" s="46"/>
      <c r="AL679" s="97">
        <f t="shared" si="159"/>
        <v>0</v>
      </c>
      <c r="BC679" s="56" t="str">
        <f t="shared" si="174"/>
        <v/>
      </c>
    </row>
    <row r="680" spans="2:55" x14ac:dyDescent="0.25">
      <c r="B680" s="63"/>
      <c r="C680" s="64"/>
      <c r="D680" s="64"/>
      <c r="E680" s="64"/>
      <c r="F680" s="95">
        <f>IFERROR(INDEX('1. Paquetes y Tareas'!$F$16:$F$84,MATCH(BC681,'1. Paquetes y Tareas'!$E$16:$E$84,0)),0)</f>
        <v>0</v>
      </c>
      <c r="G680" s="50"/>
      <c r="H680" s="96">
        <f>IF(E680="Sí",IFERROR(INDEX('3. Gasto Total '!$J$25:$J$43,MATCH(G680,'3. Gasto Total '!$B$25:$B$43,0)),""),IFERROR(INDEX('3. Gasto Total '!$I$25:$I$43,MATCH(G680,'3. Gasto Total '!$B$25:$B$43,0)),))</f>
        <v>0</v>
      </c>
      <c r="I680" s="40"/>
      <c r="J680" s="44"/>
      <c r="K680" s="44"/>
      <c r="L680" s="44"/>
      <c r="M680" s="44"/>
      <c r="N680" s="98">
        <f t="shared" si="150"/>
        <v>0</v>
      </c>
      <c r="O680" s="98">
        <f t="shared" si="151"/>
        <v>0</v>
      </c>
      <c r="P680" s="97">
        <f t="shared" si="152"/>
        <v>0</v>
      </c>
      <c r="Q680" s="44"/>
      <c r="R680" s="44"/>
      <c r="S680" s="53"/>
      <c r="T680" s="53"/>
      <c r="U680" s="97">
        <f t="shared" si="153"/>
        <v>0</v>
      </c>
      <c r="V680" s="44"/>
      <c r="W680" s="46"/>
      <c r="X680" s="54"/>
      <c r="Y680" s="53"/>
      <c r="Z680" s="97">
        <f t="shared" si="154"/>
        <v>0</v>
      </c>
      <c r="AA680" s="44"/>
      <c r="AB680" s="46"/>
      <c r="AC680" s="54"/>
      <c r="AD680" s="53"/>
      <c r="AE680" s="97">
        <f t="shared" si="155"/>
        <v>0</v>
      </c>
      <c r="AF680" s="97">
        <f t="shared" si="156"/>
        <v>0</v>
      </c>
      <c r="AG680" s="97">
        <f t="shared" si="157"/>
        <v>0</v>
      </c>
      <c r="AH680" s="97">
        <f t="shared" si="158"/>
        <v>0</v>
      </c>
      <c r="AI680" s="44"/>
      <c r="AJ680" s="46"/>
      <c r="AK680" s="46"/>
      <c r="AL680" s="97">
        <f t="shared" si="159"/>
        <v>0</v>
      </c>
      <c r="BC680" s="56" t="str">
        <f t="shared" si="174"/>
        <v/>
      </c>
    </row>
    <row r="681" spans="2:55" x14ac:dyDescent="0.25">
      <c r="B681" s="63"/>
      <c r="C681" s="64"/>
      <c r="D681" s="64"/>
      <c r="E681" s="64"/>
      <c r="F681" s="95">
        <f>IFERROR(INDEX('1. Paquetes y Tareas'!$F$16:$F$84,MATCH(BC682,'1. Paquetes y Tareas'!$E$16:$E$84,0)),0)</f>
        <v>0</v>
      </c>
      <c r="G681" s="50"/>
      <c r="H681" s="96">
        <f>IF(E681="Sí",IFERROR(INDEX('3. Gasto Total '!$J$25:$J$43,MATCH(G681,'3. Gasto Total '!$B$25:$B$43,0)),""),IFERROR(INDEX('3. Gasto Total '!$I$25:$I$43,MATCH(G681,'3. Gasto Total '!$B$25:$B$43,0)),))</f>
        <v>0</v>
      </c>
      <c r="I681" s="40"/>
      <c r="J681" s="44"/>
      <c r="K681" s="44"/>
      <c r="L681" s="44"/>
      <c r="M681" s="44"/>
      <c r="N681" s="98">
        <f t="shared" si="150"/>
        <v>0</v>
      </c>
      <c r="O681" s="98">
        <f t="shared" si="151"/>
        <v>0</v>
      </c>
      <c r="P681" s="97">
        <f t="shared" si="152"/>
        <v>0</v>
      </c>
      <c r="Q681" s="44"/>
      <c r="R681" s="44"/>
      <c r="S681" s="53"/>
      <c r="T681" s="53"/>
      <c r="U681" s="97">
        <f t="shared" si="153"/>
        <v>0</v>
      </c>
      <c r="V681" s="44"/>
      <c r="W681" s="46"/>
      <c r="X681" s="54"/>
      <c r="Y681" s="53"/>
      <c r="Z681" s="97">
        <f t="shared" si="154"/>
        <v>0</v>
      </c>
      <c r="AA681" s="44"/>
      <c r="AB681" s="46"/>
      <c r="AC681" s="54"/>
      <c r="AD681" s="53"/>
      <c r="AE681" s="97">
        <f t="shared" si="155"/>
        <v>0</v>
      </c>
      <c r="AF681" s="97">
        <f t="shared" si="156"/>
        <v>0</v>
      </c>
      <c r="AG681" s="97">
        <f t="shared" si="157"/>
        <v>0</v>
      </c>
      <c r="AH681" s="97">
        <f t="shared" si="158"/>
        <v>0</v>
      </c>
      <c r="AI681" s="44"/>
      <c r="AJ681" s="46"/>
      <c r="AK681" s="46"/>
      <c r="AL681" s="97">
        <f t="shared" si="159"/>
        <v>0</v>
      </c>
      <c r="BC681" s="56" t="str">
        <f t="shared" si="174"/>
        <v/>
      </c>
    </row>
    <row r="682" spans="2:55" x14ac:dyDescent="0.25">
      <c r="B682" s="63"/>
      <c r="C682" s="64"/>
      <c r="D682" s="64"/>
      <c r="E682" s="64"/>
      <c r="F682" s="95">
        <f>IFERROR(INDEX('1. Paquetes y Tareas'!$F$16:$F$84,MATCH(BC683,'1. Paquetes y Tareas'!$E$16:$E$84,0)),0)</f>
        <v>0</v>
      </c>
      <c r="G682" s="50"/>
      <c r="H682" s="96">
        <f>IF(E682="Sí",IFERROR(INDEX('3. Gasto Total '!$J$25:$J$43,MATCH(G682,'3. Gasto Total '!$B$25:$B$43,0)),""),IFERROR(INDEX('3. Gasto Total '!$I$25:$I$43,MATCH(G682,'3. Gasto Total '!$B$25:$B$43,0)),))</f>
        <v>0</v>
      </c>
      <c r="I682" s="40"/>
      <c r="J682" s="44"/>
      <c r="K682" s="44"/>
      <c r="L682" s="44"/>
      <c r="M682" s="44"/>
      <c r="N682" s="98">
        <f t="shared" si="150"/>
        <v>0</v>
      </c>
      <c r="O682" s="98">
        <f t="shared" si="151"/>
        <v>0</v>
      </c>
      <c r="P682" s="97">
        <f t="shared" si="152"/>
        <v>0</v>
      </c>
      <c r="Q682" s="44"/>
      <c r="R682" s="44"/>
      <c r="S682" s="53"/>
      <c r="T682" s="53"/>
      <c r="U682" s="97">
        <f t="shared" si="153"/>
        <v>0</v>
      </c>
      <c r="V682" s="44"/>
      <c r="W682" s="46"/>
      <c r="X682" s="54"/>
      <c r="Y682" s="53"/>
      <c r="Z682" s="97">
        <f t="shared" si="154"/>
        <v>0</v>
      </c>
      <c r="AA682" s="44"/>
      <c r="AB682" s="46"/>
      <c r="AC682" s="54"/>
      <c r="AD682" s="53"/>
      <c r="AE682" s="97">
        <f t="shared" si="155"/>
        <v>0</v>
      </c>
      <c r="AF682" s="97">
        <f t="shared" si="156"/>
        <v>0</v>
      </c>
      <c r="AG682" s="97">
        <f t="shared" si="157"/>
        <v>0</v>
      </c>
      <c r="AH682" s="97">
        <f t="shared" si="158"/>
        <v>0</v>
      </c>
      <c r="AI682" s="44"/>
      <c r="AJ682" s="46"/>
      <c r="AK682" s="46"/>
      <c r="AL682" s="97">
        <f t="shared" si="159"/>
        <v>0</v>
      </c>
      <c r="BC682" s="56" t="str">
        <f t="shared" si="174"/>
        <v/>
      </c>
    </row>
    <row r="683" spans="2:55" x14ac:dyDescent="0.25">
      <c r="B683" s="63"/>
      <c r="C683" s="64"/>
      <c r="D683" s="64"/>
      <c r="E683" s="64"/>
      <c r="F683" s="95">
        <f>IFERROR(INDEX('1. Paquetes y Tareas'!$F$16:$F$84,MATCH(BC684,'1. Paquetes y Tareas'!$E$16:$E$84,0)),0)</f>
        <v>0</v>
      </c>
      <c r="G683" s="50"/>
      <c r="H683" s="96">
        <f>IF(E683="Sí",IFERROR(INDEX('3. Gasto Total '!$J$25:$J$43,MATCH(G683,'3. Gasto Total '!$B$25:$B$43,0)),""),IFERROR(INDEX('3. Gasto Total '!$I$25:$I$43,MATCH(G683,'3. Gasto Total '!$B$25:$B$43,0)),))</f>
        <v>0</v>
      </c>
      <c r="I683" s="40"/>
      <c r="J683" s="44"/>
      <c r="K683" s="44"/>
      <c r="L683" s="44"/>
      <c r="M683" s="44"/>
      <c r="N683" s="98">
        <f t="shared" si="150"/>
        <v>0</v>
      </c>
      <c r="O683" s="98">
        <f t="shared" si="151"/>
        <v>0</v>
      </c>
      <c r="P683" s="97">
        <f t="shared" si="152"/>
        <v>0</v>
      </c>
      <c r="Q683" s="44"/>
      <c r="R683" s="44"/>
      <c r="S683" s="53"/>
      <c r="T683" s="53"/>
      <c r="U683" s="97">
        <f t="shared" si="153"/>
        <v>0</v>
      </c>
      <c r="V683" s="44"/>
      <c r="W683" s="46"/>
      <c r="X683" s="54"/>
      <c r="Y683" s="53"/>
      <c r="Z683" s="97">
        <f t="shared" si="154"/>
        <v>0</v>
      </c>
      <c r="AA683" s="44"/>
      <c r="AB683" s="46"/>
      <c r="AC683" s="54"/>
      <c r="AD683" s="53"/>
      <c r="AE683" s="97">
        <f t="shared" si="155"/>
        <v>0</v>
      </c>
      <c r="AF683" s="97">
        <f t="shared" si="156"/>
        <v>0</v>
      </c>
      <c r="AG683" s="97">
        <f t="shared" si="157"/>
        <v>0</v>
      </c>
      <c r="AH683" s="97">
        <f t="shared" si="158"/>
        <v>0</v>
      </c>
      <c r="AI683" s="44"/>
      <c r="AJ683" s="46"/>
      <c r="AK683" s="46"/>
      <c r="AL683" s="97">
        <f t="shared" si="159"/>
        <v>0</v>
      </c>
      <c r="BC683" s="56" t="str">
        <f t="shared" si="174"/>
        <v/>
      </c>
    </row>
    <row r="684" spans="2:55" x14ac:dyDescent="0.25">
      <c r="B684" s="63"/>
      <c r="C684" s="64"/>
      <c r="D684" s="64"/>
      <c r="E684" s="64"/>
      <c r="F684" s="95">
        <f>IFERROR(INDEX('1. Paquetes y Tareas'!$F$16:$F$84,MATCH(BC685,'1. Paquetes y Tareas'!$E$16:$E$84,0)),0)</f>
        <v>0</v>
      </c>
      <c r="G684" s="50"/>
      <c r="H684" s="96">
        <f>IF(E684="Sí",IFERROR(INDEX('3. Gasto Total '!$J$25:$J$43,MATCH(G684,'3. Gasto Total '!$B$25:$B$43,0)),""),IFERROR(INDEX('3. Gasto Total '!$I$25:$I$43,MATCH(G684,'3. Gasto Total '!$B$25:$B$43,0)),))</f>
        <v>0</v>
      </c>
      <c r="I684" s="40"/>
      <c r="J684" s="44"/>
      <c r="K684" s="44"/>
      <c r="L684" s="44"/>
      <c r="M684" s="44"/>
      <c r="N684" s="98">
        <f t="shared" si="150"/>
        <v>0</v>
      </c>
      <c r="O684" s="98">
        <f t="shared" si="151"/>
        <v>0</v>
      </c>
      <c r="P684" s="97">
        <f t="shared" si="152"/>
        <v>0</v>
      </c>
      <c r="Q684" s="44"/>
      <c r="R684" s="44"/>
      <c r="S684" s="53"/>
      <c r="T684" s="53"/>
      <c r="U684" s="97">
        <f t="shared" si="153"/>
        <v>0</v>
      </c>
      <c r="V684" s="44"/>
      <c r="W684" s="46"/>
      <c r="X684" s="54"/>
      <c r="Y684" s="53"/>
      <c r="Z684" s="97">
        <f t="shared" si="154"/>
        <v>0</v>
      </c>
      <c r="AA684" s="44"/>
      <c r="AB684" s="46"/>
      <c r="AC684" s="54"/>
      <c r="AD684" s="53"/>
      <c r="AE684" s="97">
        <f t="shared" si="155"/>
        <v>0</v>
      </c>
      <c r="AF684" s="97">
        <f t="shared" si="156"/>
        <v>0</v>
      </c>
      <c r="AG684" s="97">
        <f t="shared" si="157"/>
        <v>0</v>
      </c>
      <c r="AH684" s="97">
        <f t="shared" si="158"/>
        <v>0</v>
      </c>
      <c r="AI684" s="44"/>
      <c r="AJ684" s="46"/>
      <c r="AK684" s="46"/>
      <c r="AL684" s="97">
        <f t="shared" si="159"/>
        <v>0</v>
      </c>
      <c r="BC684" s="56" t="str">
        <f t="shared" si="174"/>
        <v/>
      </c>
    </row>
    <row r="685" spans="2:55" x14ac:dyDescent="0.25">
      <c r="B685" s="63"/>
      <c r="C685" s="64"/>
      <c r="D685" s="64"/>
      <c r="E685" s="64"/>
      <c r="F685" s="95">
        <f>IFERROR(INDEX('1. Paquetes y Tareas'!$F$16:$F$84,MATCH(BC686,'1. Paquetes y Tareas'!$E$16:$E$84,0)),0)</f>
        <v>0</v>
      </c>
      <c r="G685" s="50"/>
      <c r="H685" s="96">
        <f>IF(E685="Sí",IFERROR(INDEX('3. Gasto Total '!$J$25:$J$43,MATCH(G685,'3. Gasto Total '!$B$25:$B$43,0)),""),IFERROR(INDEX('3. Gasto Total '!$I$25:$I$43,MATCH(G685,'3. Gasto Total '!$B$25:$B$43,0)),))</f>
        <v>0</v>
      </c>
      <c r="I685" s="40" t="s">
        <v>48</v>
      </c>
      <c r="J685" s="44"/>
      <c r="K685" s="44"/>
      <c r="L685" s="44"/>
      <c r="M685" s="44"/>
      <c r="N685" s="98">
        <f t="shared" si="150"/>
        <v>0</v>
      </c>
      <c r="O685" s="98">
        <f t="shared" si="151"/>
        <v>0</v>
      </c>
      <c r="P685" s="97">
        <f t="shared" si="152"/>
        <v>0</v>
      </c>
      <c r="Q685" s="44"/>
      <c r="R685" s="44"/>
      <c r="S685" s="53"/>
      <c r="T685" s="53"/>
      <c r="U685" s="97">
        <f t="shared" si="153"/>
        <v>0</v>
      </c>
      <c r="V685" s="44"/>
      <c r="W685" s="46"/>
      <c r="X685" s="54"/>
      <c r="Y685" s="53"/>
      <c r="Z685" s="97">
        <f t="shared" si="154"/>
        <v>0</v>
      </c>
      <c r="AA685" s="44"/>
      <c r="AB685" s="46"/>
      <c r="AC685" s="54"/>
      <c r="AD685" s="53"/>
      <c r="AE685" s="97">
        <f t="shared" si="155"/>
        <v>0</v>
      </c>
      <c r="AF685" s="97">
        <f t="shared" si="156"/>
        <v>0</v>
      </c>
      <c r="AG685" s="97">
        <f t="shared" si="157"/>
        <v>0</v>
      </c>
      <c r="AH685" s="97">
        <f t="shared" si="158"/>
        <v>0</v>
      </c>
      <c r="AI685" s="44"/>
      <c r="AJ685" s="46"/>
      <c r="AK685" s="46"/>
      <c r="AL685" s="97">
        <f t="shared" si="159"/>
        <v>0</v>
      </c>
      <c r="BC685" s="56" t="str">
        <f t="shared" si="174"/>
        <v/>
      </c>
    </row>
    <row r="686" spans="2:55" x14ac:dyDescent="0.25">
      <c r="B686" s="63"/>
      <c r="C686" s="64"/>
      <c r="D686" s="64"/>
      <c r="E686" s="64"/>
      <c r="F686" s="95">
        <f>IFERROR(INDEX('1. Paquetes y Tareas'!$F$16:$F$84,MATCH(BC687,'1. Paquetes y Tareas'!$E$16:$E$84,0)),0)</f>
        <v>0</v>
      </c>
      <c r="G686" s="50"/>
      <c r="H686" s="96">
        <f>IF(E686="Sí",IFERROR(INDEX('3. Gasto Total '!$J$25:$J$43,MATCH(G686,'3. Gasto Total '!$B$25:$B$43,0)),""),IFERROR(INDEX('3. Gasto Total '!$I$25:$I$43,MATCH(G686,'3. Gasto Total '!$B$25:$B$43,0)),))</f>
        <v>0</v>
      </c>
      <c r="I686" s="40"/>
      <c r="J686" s="44"/>
      <c r="K686" s="44"/>
      <c r="L686" s="44"/>
      <c r="M686" s="44"/>
      <c r="N686" s="98">
        <f t="shared" si="150"/>
        <v>0</v>
      </c>
      <c r="O686" s="98">
        <f t="shared" si="151"/>
        <v>0</v>
      </c>
      <c r="P686" s="97">
        <f t="shared" si="152"/>
        <v>0</v>
      </c>
      <c r="Q686" s="44"/>
      <c r="R686" s="44"/>
      <c r="S686" s="53"/>
      <c r="T686" s="53"/>
      <c r="U686" s="97">
        <f t="shared" si="153"/>
        <v>0</v>
      </c>
      <c r="V686" s="44"/>
      <c r="W686" s="46"/>
      <c r="X686" s="54"/>
      <c r="Y686" s="53"/>
      <c r="Z686" s="97">
        <f t="shared" si="154"/>
        <v>0</v>
      </c>
      <c r="AA686" s="44"/>
      <c r="AB686" s="46"/>
      <c r="AC686" s="54"/>
      <c r="AD686" s="53"/>
      <c r="AE686" s="97">
        <f t="shared" si="155"/>
        <v>0</v>
      </c>
      <c r="AF686" s="97">
        <f t="shared" si="156"/>
        <v>0</v>
      </c>
      <c r="AG686" s="97">
        <f t="shared" si="157"/>
        <v>0</v>
      </c>
      <c r="AH686" s="97">
        <f t="shared" si="158"/>
        <v>0</v>
      </c>
      <c r="AI686" s="44"/>
      <c r="AJ686" s="46"/>
      <c r="AK686" s="46"/>
      <c r="AL686" s="97">
        <f t="shared" si="159"/>
        <v>0</v>
      </c>
      <c r="BC686" s="56" t="str">
        <f t="shared" si="174"/>
        <v/>
      </c>
    </row>
    <row r="687" spans="2:55" x14ac:dyDescent="0.25">
      <c r="B687" s="63"/>
      <c r="C687" s="64"/>
      <c r="D687" s="64"/>
      <c r="E687" s="64"/>
      <c r="F687" s="95">
        <f>IFERROR(INDEX('1. Paquetes y Tareas'!$F$16:$F$84,MATCH(BC688,'1. Paquetes y Tareas'!$E$16:$E$84,0)),0)</f>
        <v>0</v>
      </c>
      <c r="G687" s="50"/>
      <c r="H687" s="96">
        <f>IF(E687="Sí",IFERROR(INDEX('3. Gasto Total '!$J$25:$J$43,MATCH(G687,'3. Gasto Total '!$B$25:$B$43,0)),""),IFERROR(INDEX('3. Gasto Total '!$I$25:$I$43,MATCH(G687,'3. Gasto Total '!$B$25:$B$43,0)),))</f>
        <v>0</v>
      </c>
      <c r="I687" s="40"/>
      <c r="J687" s="44"/>
      <c r="K687" s="44"/>
      <c r="L687" s="44"/>
      <c r="M687" s="44"/>
      <c r="N687" s="98">
        <f t="shared" si="150"/>
        <v>0</v>
      </c>
      <c r="O687" s="98">
        <f t="shared" si="151"/>
        <v>0</v>
      </c>
      <c r="P687" s="97">
        <f t="shared" si="152"/>
        <v>0</v>
      </c>
      <c r="Q687" s="44"/>
      <c r="R687" s="44"/>
      <c r="S687" s="53"/>
      <c r="T687" s="53"/>
      <c r="U687" s="97">
        <f t="shared" si="153"/>
        <v>0</v>
      </c>
      <c r="V687" s="44"/>
      <c r="W687" s="46"/>
      <c r="X687" s="54"/>
      <c r="Y687" s="53"/>
      <c r="Z687" s="97">
        <f t="shared" si="154"/>
        <v>0</v>
      </c>
      <c r="AA687" s="44"/>
      <c r="AB687" s="46"/>
      <c r="AC687" s="54"/>
      <c r="AD687" s="53"/>
      <c r="AE687" s="97">
        <f t="shared" si="155"/>
        <v>0</v>
      </c>
      <c r="AF687" s="97">
        <f t="shared" si="156"/>
        <v>0</v>
      </c>
      <c r="AG687" s="97">
        <f t="shared" si="157"/>
        <v>0</v>
      </c>
      <c r="AH687" s="97">
        <f t="shared" si="158"/>
        <v>0</v>
      </c>
      <c r="AI687" s="44"/>
      <c r="AJ687" s="46"/>
      <c r="AK687" s="46"/>
      <c r="AL687" s="97">
        <f t="shared" si="159"/>
        <v>0</v>
      </c>
      <c r="BC687" s="56" t="str">
        <f t="shared" si="174"/>
        <v/>
      </c>
    </row>
    <row r="688" spans="2:55" x14ac:dyDescent="0.25">
      <c r="B688" s="63"/>
      <c r="C688" s="64"/>
      <c r="D688" s="64"/>
      <c r="E688" s="64"/>
      <c r="F688" s="95">
        <f>IFERROR(INDEX('1. Paquetes y Tareas'!$F$16:$F$84,MATCH(BC689,'1. Paquetes y Tareas'!$E$16:$E$84,0)),0)</f>
        <v>0</v>
      </c>
      <c r="G688" s="50"/>
      <c r="H688" s="96">
        <f>IF(E688="Sí",IFERROR(INDEX('3. Gasto Total '!$J$25:$J$43,MATCH(G688,'3. Gasto Total '!$B$25:$B$43,0)),""),IFERROR(INDEX('3. Gasto Total '!$I$25:$I$43,MATCH(G688,'3. Gasto Total '!$B$25:$B$43,0)),))</f>
        <v>0</v>
      </c>
      <c r="I688" s="40"/>
      <c r="J688" s="44"/>
      <c r="K688" s="44"/>
      <c r="L688" s="44"/>
      <c r="M688" s="44"/>
      <c r="N688" s="98">
        <f t="shared" si="150"/>
        <v>0</v>
      </c>
      <c r="O688" s="98">
        <f t="shared" si="151"/>
        <v>0</v>
      </c>
      <c r="P688" s="97">
        <f t="shared" si="152"/>
        <v>0</v>
      </c>
      <c r="Q688" s="44"/>
      <c r="R688" s="44"/>
      <c r="S688" s="53"/>
      <c r="T688" s="53"/>
      <c r="U688" s="97">
        <f t="shared" si="153"/>
        <v>0</v>
      </c>
      <c r="V688" s="44"/>
      <c r="W688" s="46"/>
      <c r="X688" s="54"/>
      <c r="Y688" s="53"/>
      <c r="Z688" s="97">
        <f t="shared" si="154"/>
        <v>0</v>
      </c>
      <c r="AA688" s="44"/>
      <c r="AB688" s="46"/>
      <c r="AC688" s="54"/>
      <c r="AD688" s="53"/>
      <c r="AE688" s="97">
        <f t="shared" si="155"/>
        <v>0</v>
      </c>
      <c r="AF688" s="97">
        <f t="shared" si="156"/>
        <v>0</v>
      </c>
      <c r="AG688" s="97">
        <f t="shared" si="157"/>
        <v>0</v>
      </c>
      <c r="AH688" s="97">
        <f t="shared" si="158"/>
        <v>0</v>
      </c>
      <c r="AI688" s="44"/>
      <c r="AJ688" s="46"/>
      <c r="AK688" s="46"/>
      <c r="AL688" s="97">
        <f t="shared" si="159"/>
        <v>0</v>
      </c>
      <c r="BC688" s="56" t="str">
        <f t="shared" si="174"/>
        <v/>
      </c>
    </row>
    <row r="689" spans="2:55" x14ac:dyDescent="0.25">
      <c r="B689" s="63"/>
      <c r="C689" s="64"/>
      <c r="D689" s="64"/>
      <c r="E689" s="64"/>
      <c r="F689" s="95">
        <f>IFERROR(INDEX('1. Paquetes y Tareas'!$F$16:$F$84,MATCH(BC690,'1. Paquetes y Tareas'!$E$16:$E$84,0)),0)</f>
        <v>0</v>
      </c>
      <c r="G689" s="50"/>
      <c r="H689" s="96">
        <f>IF(E689="Sí",IFERROR(INDEX('3. Gasto Total '!$J$25:$J$43,MATCH(G689,'3. Gasto Total '!$B$25:$B$43,0)),""),IFERROR(INDEX('3. Gasto Total '!$I$25:$I$43,MATCH(G689,'3. Gasto Total '!$B$25:$B$43,0)),))</f>
        <v>0</v>
      </c>
      <c r="I689" s="40"/>
      <c r="J689" s="44"/>
      <c r="K689" s="44"/>
      <c r="L689" s="44"/>
      <c r="M689" s="44"/>
      <c r="N689" s="98">
        <f t="shared" si="150"/>
        <v>0</v>
      </c>
      <c r="O689" s="98">
        <f t="shared" si="151"/>
        <v>0</v>
      </c>
      <c r="P689" s="97">
        <f t="shared" si="152"/>
        <v>0</v>
      </c>
      <c r="Q689" s="44"/>
      <c r="R689" s="44"/>
      <c r="S689" s="53"/>
      <c r="T689" s="53"/>
      <c r="U689" s="97">
        <f t="shared" si="153"/>
        <v>0</v>
      </c>
      <c r="V689" s="44"/>
      <c r="W689" s="46"/>
      <c r="X689" s="54"/>
      <c r="Y689" s="53"/>
      <c r="Z689" s="97">
        <f t="shared" si="154"/>
        <v>0</v>
      </c>
      <c r="AA689" s="44"/>
      <c r="AB689" s="46"/>
      <c r="AC689" s="54"/>
      <c r="AD689" s="53"/>
      <c r="AE689" s="97">
        <f t="shared" si="155"/>
        <v>0</v>
      </c>
      <c r="AF689" s="97">
        <f t="shared" si="156"/>
        <v>0</v>
      </c>
      <c r="AG689" s="97">
        <f t="shared" si="157"/>
        <v>0</v>
      </c>
      <c r="AH689" s="97">
        <f t="shared" si="158"/>
        <v>0</v>
      </c>
      <c r="AI689" s="44"/>
      <c r="AJ689" s="46"/>
      <c r="AK689" s="46"/>
      <c r="AL689" s="97">
        <f t="shared" si="159"/>
        <v>0</v>
      </c>
      <c r="BC689" s="56" t="str">
        <f t="shared" si="174"/>
        <v/>
      </c>
    </row>
    <row r="690" spans="2:55" x14ac:dyDescent="0.25">
      <c r="B690" s="63"/>
      <c r="C690" s="64"/>
      <c r="D690" s="64"/>
      <c r="E690" s="64"/>
      <c r="F690" s="95">
        <f>IFERROR(INDEX('1. Paquetes y Tareas'!$F$16:$F$84,MATCH(BC691,'1. Paquetes y Tareas'!$E$16:$E$84,0)),0)</f>
        <v>0</v>
      </c>
      <c r="G690" s="50"/>
      <c r="H690" s="96">
        <f>IF(E690="Sí",IFERROR(INDEX('3. Gasto Total '!$J$25:$J$43,MATCH(G690,'3. Gasto Total '!$B$25:$B$43,0)),""),IFERROR(INDEX('3. Gasto Total '!$I$25:$I$43,MATCH(G690,'3. Gasto Total '!$B$25:$B$43,0)),))</f>
        <v>0</v>
      </c>
      <c r="I690" s="40"/>
      <c r="J690" s="44"/>
      <c r="K690" s="44"/>
      <c r="L690" s="44"/>
      <c r="M690" s="44"/>
      <c r="N690" s="98">
        <f t="shared" si="150"/>
        <v>0</v>
      </c>
      <c r="O690" s="98">
        <f t="shared" si="151"/>
        <v>0</v>
      </c>
      <c r="P690" s="97">
        <f t="shared" si="152"/>
        <v>0</v>
      </c>
      <c r="Q690" s="44"/>
      <c r="R690" s="44"/>
      <c r="S690" s="53"/>
      <c r="T690" s="53"/>
      <c r="U690" s="97">
        <f t="shared" si="153"/>
        <v>0</v>
      </c>
      <c r="V690" s="44"/>
      <c r="W690" s="46"/>
      <c r="X690" s="54"/>
      <c r="Y690" s="53"/>
      <c r="Z690" s="97">
        <f t="shared" si="154"/>
        <v>0</v>
      </c>
      <c r="AA690" s="44"/>
      <c r="AB690" s="46"/>
      <c r="AC690" s="54"/>
      <c r="AD690" s="53"/>
      <c r="AE690" s="97">
        <f t="shared" si="155"/>
        <v>0</v>
      </c>
      <c r="AF690" s="97">
        <f t="shared" si="156"/>
        <v>0</v>
      </c>
      <c r="AG690" s="97">
        <f t="shared" si="157"/>
        <v>0</v>
      </c>
      <c r="AH690" s="97">
        <f t="shared" si="158"/>
        <v>0</v>
      </c>
      <c r="AI690" s="44"/>
      <c r="AJ690" s="46"/>
      <c r="AK690" s="46"/>
      <c r="AL690" s="97">
        <f t="shared" si="159"/>
        <v>0</v>
      </c>
      <c r="BC690" s="56" t="str">
        <f t="shared" si="174"/>
        <v/>
      </c>
    </row>
    <row r="691" spans="2:55" x14ac:dyDescent="0.25">
      <c r="B691" s="63"/>
      <c r="C691" s="64"/>
      <c r="D691" s="64"/>
      <c r="E691" s="64"/>
      <c r="F691" s="95">
        <f>IFERROR(INDEX('1. Paquetes y Tareas'!$F$16:$F$84,MATCH(BC692,'1. Paquetes y Tareas'!$E$16:$E$84,0)),0)</f>
        <v>0</v>
      </c>
      <c r="G691" s="50"/>
      <c r="H691" s="96">
        <f>IF(E691="Sí",IFERROR(INDEX('3. Gasto Total '!$J$25:$J$43,MATCH(G691,'3. Gasto Total '!$B$25:$B$43,0)),""),IFERROR(INDEX('3. Gasto Total '!$I$25:$I$43,MATCH(G691,'3. Gasto Total '!$B$25:$B$43,0)),))</f>
        <v>0</v>
      </c>
      <c r="I691" s="40"/>
      <c r="J691" s="44"/>
      <c r="K691" s="44"/>
      <c r="L691" s="44"/>
      <c r="M691" s="44"/>
      <c r="N691" s="98">
        <f t="shared" si="150"/>
        <v>0</v>
      </c>
      <c r="O691" s="98">
        <f t="shared" si="151"/>
        <v>0</v>
      </c>
      <c r="P691" s="97">
        <f t="shared" si="152"/>
        <v>0</v>
      </c>
      <c r="Q691" s="44"/>
      <c r="R691" s="44"/>
      <c r="S691" s="53"/>
      <c r="T691" s="53"/>
      <c r="U691" s="97">
        <f t="shared" si="153"/>
        <v>0</v>
      </c>
      <c r="V691" s="44"/>
      <c r="W691" s="46"/>
      <c r="X691" s="54"/>
      <c r="Y691" s="53"/>
      <c r="Z691" s="97">
        <f t="shared" si="154"/>
        <v>0</v>
      </c>
      <c r="AA691" s="44"/>
      <c r="AB691" s="46"/>
      <c r="AC691" s="54"/>
      <c r="AD691" s="53"/>
      <c r="AE691" s="97">
        <f t="shared" si="155"/>
        <v>0</v>
      </c>
      <c r="AF691" s="97">
        <f t="shared" si="156"/>
        <v>0</v>
      </c>
      <c r="AG691" s="97">
        <f t="shared" si="157"/>
        <v>0</v>
      </c>
      <c r="AH691" s="97">
        <f t="shared" si="158"/>
        <v>0</v>
      </c>
      <c r="AI691" s="44"/>
      <c r="AJ691" s="46"/>
      <c r="AK691" s="46"/>
      <c r="AL691" s="97">
        <f t="shared" si="159"/>
        <v>0</v>
      </c>
      <c r="BC691" s="56" t="str">
        <f t="shared" si="174"/>
        <v/>
      </c>
    </row>
    <row r="692" spans="2:55" x14ac:dyDescent="0.25">
      <c r="B692" s="63"/>
      <c r="C692" s="64"/>
      <c r="D692" s="64"/>
      <c r="E692" s="64"/>
      <c r="F692" s="95">
        <f>IFERROR(INDEX('1. Paquetes y Tareas'!$F$16:$F$84,MATCH(BC693,'1. Paquetes y Tareas'!$E$16:$E$84,0)),0)</f>
        <v>0</v>
      </c>
      <c r="G692" s="50"/>
      <c r="H692" s="96">
        <f>IF(E692="Sí",IFERROR(INDEX('3. Gasto Total '!$J$25:$J$43,MATCH(G692,'3. Gasto Total '!$B$25:$B$43,0)),""),IFERROR(INDEX('3. Gasto Total '!$I$25:$I$43,MATCH(G692,'3. Gasto Total '!$B$25:$B$43,0)),))</f>
        <v>0</v>
      </c>
      <c r="I692" s="40"/>
      <c r="J692" s="44"/>
      <c r="K692" s="44"/>
      <c r="L692" s="44"/>
      <c r="M692" s="44"/>
      <c r="N692" s="98">
        <f t="shared" si="150"/>
        <v>0</v>
      </c>
      <c r="O692" s="98">
        <f t="shared" si="151"/>
        <v>0</v>
      </c>
      <c r="P692" s="97">
        <f t="shared" si="152"/>
        <v>0</v>
      </c>
      <c r="Q692" s="44"/>
      <c r="R692" s="44"/>
      <c r="S692" s="53"/>
      <c r="T692" s="53"/>
      <c r="U692" s="97">
        <f t="shared" si="153"/>
        <v>0</v>
      </c>
      <c r="V692" s="44"/>
      <c r="W692" s="46"/>
      <c r="X692" s="54"/>
      <c r="Y692" s="53"/>
      <c r="Z692" s="97">
        <f t="shared" si="154"/>
        <v>0</v>
      </c>
      <c r="AA692" s="44"/>
      <c r="AB692" s="46"/>
      <c r="AC692" s="54"/>
      <c r="AD692" s="53"/>
      <c r="AE692" s="97">
        <f t="shared" si="155"/>
        <v>0</v>
      </c>
      <c r="AF692" s="97">
        <f t="shared" si="156"/>
        <v>0</v>
      </c>
      <c r="AG692" s="97">
        <f t="shared" si="157"/>
        <v>0</v>
      </c>
      <c r="AH692" s="97">
        <f t="shared" si="158"/>
        <v>0</v>
      </c>
      <c r="AI692" s="44"/>
      <c r="AJ692" s="46"/>
      <c r="AK692" s="46"/>
      <c r="AL692" s="97">
        <f t="shared" si="159"/>
        <v>0</v>
      </c>
      <c r="BC692" s="56" t="str">
        <f t="shared" si="174"/>
        <v/>
      </c>
    </row>
    <row r="693" spans="2:55" x14ac:dyDescent="0.25">
      <c r="B693" s="63"/>
      <c r="C693" s="64"/>
      <c r="D693" s="64"/>
      <c r="E693" s="64"/>
      <c r="F693" s="95">
        <f>IFERROR(INDEX('1. Paquetes y Tareas'!$F$16:$F$84,MATCH(BC694,'1. Paquetes y Tareas'!$E$16:$E$84,0)),0)</f>
        <v>0</v>
      </c>
      <c r="G693" s="50"/>
      <c r="H693" s="96">
        <f>IF(E693="Sí",IFERROR(INDEX('3. Gasto Total '!$J$25:$J$43,MATCH(G693,'3. Gasto Total '!$B$25:$B$43,0)),""),IFERROR(INDEX('3. Gasto Total '!$I$25:$I$43,MATCH(G693,'3. Gasto Total '!$B$25:$B$43,0)),))</f>
        <v>0</v>
      </c>
      <c r="I693" s="40"/>
      <c r="J693" s="44"/>
      <c r="K693" s="44"/>
      <c r="L693" s="44"/>
      <c r="M693" s="44"/>
      <c r="N693" s="98">
        <f t="shared" si="150"/>
        <v>0</v>
      </c>
      <c r="O693" s="98">
        <f t="shared" si="151"/>
        <v>0</v>
      </c>
      <c r="P693" s="97">
        <f t="shared" si="152"/>
        <v>0</v>
      </c>
      <c r="Q693" s="44"/>
      <c r="R693" s="44"/>
      <c r="S693" s="53"/>
      <c r="T693" s="53"/>
      <c r="U693" s="97">
        <f t="shared" si="153"/>
        <v>0</v>
      </c>
      <c r="V693" s="44"/>
      <c r="W693" s="46"/>
      <c r="X693" s="54"/>
      <c r="Y693" s="53"/>
      <c r="Z693" s="97">
        <f t="shared" si="154"/>
        <v>0</v>
      </c>
      <c r="AA693" s="44"/>
      <c r="AB693" s="46"/>
      <c r="AC693" s="54"/>
      <c r="AD693" s="53"/>
      <c r="AE693" s="97">
        <f t="shared" si="155"/>
        <v>0</v>
      </c>
      <c r="AF693" s="97">
        <f t="shared" si="156"/>
        <v>0</v>
      </c>
      <c r="AG693" s="97">
        <f t="shared" si="157"/>
        <v>0</v>
      </c>
      <c r="AH693" s="97">
        <f t="shared" si="158"/>
        <v>0</v>
      </c>
      <c r="AI693" s="44"/>
      <c r="AJ693" s="46"/>
      <c r="AK693" s="46"/>
      <c r="AL693" s="97">
        <f t="shared" si="159"/>
        <v>0</v>
      </c>
      <c r="BC693" s="56" t="str">
        <f t="shared" si="174"/>
        <v/>
      </c>
    </row>
    <row r="694" spans="2:55" x14ac:dyDescent="0.25">
      <c r="B694" s="63"/>
      <c r="C694" s="64"/>
      <c r="D694" s="64"/>
      <c r="E694" s="64"/>
      <c r="F694" s="95">
        <f>IFERROR(INDEX('1. Paquetes y Tareas'!$F$16:$F$84,MATCH(BC695,'1. Paquetes y Tareas'!$E$16:$E$84,0)),0)</f>
        <v>0</v>
      </c>
      <c r="G694" s="50"/>
      <c r="H694" s="96">
        <f>IF(E694="Sí",IFERROR(INDEX('3. Gasto Total '!$J$25:$J$43,MATCH(G694,'3. Gasto Total '!$B$25:$B$43,0)),""),IFERROR(INDEX('3. Gasto Total '!$I$25:$I$43,MATCH(G694,'3. Gasto Total '!$B$25:$B$43,0)),))</f>
        <v>0</v>
      </c>
      <c r="I694" s="40"/>
      <c r="J694" s="44"/>
      <c r="K694" s="44"/>
      <c r="L694" s="44"/>
      <c r="M694" s="44"/>
      <c r="N694" s="98">
        <f t="shared" si="150"/>
        <v>0</v>
      </c>
      <c r="O694" s="98">
        <f t="shared" si="151"/>
        <v>0</v>
      </c>
      <c r="P694" s="97">
        <f t="shared" si="152"/>
        <v>0</v>
      </c>
      <c r="Q694" s="44"/>
      <c r="R694" s="44"/>
      <c r="S694" s="53"/>
      <c r="T694" s="53"/>
      <c r="U694" s="97">
        <f t="shared" si="153"/>
        <v>0</v>
      </c>
      <c r="V694" s="44"/>
      <c r="W694" s="46"/>
      <c r="X694" s="54"/>
      <c r="Y694" s="53"/>
      <c r="Z694" s="97">
        <f t="shared" si="154"/>
        <v>0</v>
      </c>
      <c r="AA694" s="44"/>
      <c r="AB694" s="46"/>
      <c r="AC694" s="54"/>
      <c r="AD694" s="53"/>
      <c r="AE694" s="97">
        <f t="shared" si="155"/>
        <v>0</v>
      </c>
      <c r="AF694" s="97">
        <f t="shared" si="156"/>
        <v>0</v>
      </c>
      <c r="AG694" s="97">
        <f t="shared" si="157"/>
        <v>0</v>
      </c>
      <c r="AH694" s="97">
        <f t="shared" si="158"/>
        <v>0</v>
      </c>
      <c r="AI694" s="44"/>
      <c r="AJ694" s="46"/>
      <c r="AK694" s="46"/>
      <c r="AL694" s="97">
        <f t="shared" si="159"/>
        <v>0</v>
      </c>
      <c r="BC694" s="56" t="str">
        <f t="shared" si="174"/>
        <v/>
      </c>
    </row>
    <row r="695" spans="2:55" x14ac:dyDescent="0.25">
      <c r="B695" s="63"/>
      <c r="C695" s="64"/>
      <c r="D695" s="64"/>
      <c r="E695" s="64"/>
      <c r="F695" s="95">
        <f>IFERROR(INDEX('1. Paquetes y Tareas'!$F$16:$F$84,MATCH(BC696,'1. Paquetes y Tareas'!$E$16:$E$84,0)),0)</f>
        <v>0</v>
      </c>
      <c r="G695" s="50"/>
      <c r="H695" s="96">
        <f>IF(E695="Sí",IFERROR(INDEX('3. Gasto Total '!$J$25:$J$43,MATCH(G695,'3. Gasto Total '!$B$25:$B$43,0)),""),IFERROR(INDEX('3. Gasto Total '!$I$25:$I$43,MATCH(G695,'3. Gasto Total '!$B$25:$B$43,0)),))</f>
        <v>0</v>
      </c>
      <c r="I695" s="40"/>
      <c r="J695" s="44"/>
      <c r="K695" s="44"/>
      <c r="L695" s="44"/>
      <c r="M695" s="44"/>
      <c r="N695" s="98">
        <f t="shared" si="150"/>
        <v>0</v>
      </c>
      <c r="O695" s="98">
        <f t="shared" si="151"/>
        <v>0</v>
      </c>
      <c r="P695" s="97">
        <f t="shared" si="152"/>
        <v>0</v>
      </c>
      <c r="Q695" s="44"/>
      <c r="R695" s="44"/>
      <c r="S695" s="53"/>
      <c r="T695" s="53"/>
      <c r="U695" s="97">
        <f t="shared" si="153"/>
        <v>0</v>
      </c>
      <c r="V695" s="44"/>
      <c r="W695" s="46"/>
      <c r="X695" s="54"/>
      <c r="Y695" s="53"/>
      <c r="Z695" s="97">
        <f t="shared" si="154"/>
        <v>0</v>
      </c>
      <c r="AA695" s="44"/>
      <c r="AB695" s="46"/>
      <c r="AC695" s="54"/>
      <c r="AD695" s="53"/>
      <c r="AE695" s="97">
        <f t="shared" si="155"/>
        <v>0</v>
      </c>
      <c r="AF695" s="97">
        <f t="shared" si="156"/>
        <v>0</v>
      </c>
      <c r="AG695" s="97">
        <f t="shared" si="157"/>
        <v>0</v>
      </c>
      <c r="AH695" s="97">
        <f t="shared" si="158"/>
        <v>0</v>
      </c>
      <c r="AI695" s="44"/>
      <c r="AJ695" s="46"/>
      <c r="AK695" s="46"/>
      <c r="AL695" s="97">
        <f t="shared" si="159"/>
        <v>0</v>
      </c>
      <c r="BC695" s="56" t="str">
        <f t="shared" si="174"/>
        <v/>
      </c>
    </row>
    <row r="696" spans="2:55" x14ac:dyDescent="0.25">
      <c r="B696" s="63"/>
      <c r="C696" s="64"/>
      <c r="D696" s="64"/>
      <c r="E696" s="64"/>
      <c r="F696" s="95">
        <f>IFERROR(INDEX('1. Paquetes y Tareas'!$F$16:$F$84,MATCH(BC697,'1. Paquetes y Tareas'!$E$16:$E$84,0)),0)</f>
        <v>0</v>
      </c>
      <c r="G696" s="50"/>
      <c r="H696" s="96">
        <f>IF(E696="Sí",IFERROR(INDEX('3. Gasto Total '!$J$25:$J$43,MATCH(G696,'3. Gasto Total '!$B$25:$B$43,0)),""),IFERROR(INDEX('3. Gasto Total '!$I$25:$I$43,MATCH(G696,'3. Gasto Total '!$B$25:$B$43,0)),))</f>
        <v>0</v>
      </c>
      <c r="I696" s="40"/>
      <c r="J696" s="44"/>
      <c r="K696" s="44"/>
      <c r="L696" s="44"/>
      <c r="M696" s="44"/>
      <c r="N696" s="98">
        <f t="shared" si="150"/>
        <v>0</v>
      </c>
      <c r="O696" s="98">
        <f t="shared" si="151"/>
        <v>0</v>
      </c>
      <c r="P696" s="97">
        <f t="shared" si="152"/>
        <v>0</v>
      </c>
      <c r="Q696" s="44"/>
      <c r="R696" s="44"/>
      <c r="S696" s="53"/>
      <c r="T696" s="53"/>
      <c r="U696" s="97">
        <f t="shared" si="153"/>
        <v>0</v>
      </c>
      <c r="V696" s="44"/>
      <c r="W696" s="46"/>
      <c r="X696" s="54"/>
      <c r="Y696" s="53"/>
      <c r="Z696" s="97">
        <f t="shared" si="154"/>
        <v>0</v>
      </c>
      <c r="AA696" s="44"/>
      <c r="AB696" s="46"/>
      <c r="AC696" s="54"/>
      <c r="AD696" s="53"/>
      <c r="AE696" s="97">
        <f t="shared" si="155"/>
        <v>0</v>
      </c>
      <c r="AF696" s="97">
        <f t="shared" si="156"/>
        <v>0</v>
      </c>
      <c r="AG696" s="97">
        <f t="shared" si="157"/>
        <v>0</v>
      </c>
      <c r="AH696" s="97">
        <f t="shared" si="158"/>
        <v>0</v>
      </c>
      <c r="AI696" s="44"/>
      <c r="AJ696" s="46"/>
      <c r="AK696" s="46"/>
      <c r="AL696" s="97">
        <f t="shared" si="159"/>
        <v>0</v>
      </c>
      <c r="BC696" s="56" t="str">
        <f t="shared" si="174"/>
        <v/>
      </c>
    </row>
    <row r="697" spans="2:55" x14ac:dyDescent="0.25">
      <c r="B697" s="63"/>
      <c r="C697" s="64"/>
      <c r="D697" s="64"/>
      <c r="E697" s="64"/>
      <c r="F697" s="95">
        <f>IFERROR(INDEX('1. Paquetes y Tareas'!$F$16:$F$84,MATCH(BC698,'1. Paquetes y Tareas'!$E$16:$E$84,0)),0)</f>
        <v>0</v>
      </c>
      <c r="G697" s="50"/>
      <c r="H697" s="96">
        <f>IF(E697="Sí",IFERROR(INDEX('3. Gasto Total '!$J$25:$J$43,MATCH(G697,'3. Gasto Total '!$B$25:$B$43,0)),""),IFERROR(INDEX('3. Gasto Total '!$I$25:$I$43,MATCH(G697,'3. Gasto Total '!$B$25:$B$43,0)),))</f>
        <v>0</v>
      </c>
      <c r="I697" s="40"/>
      <c r="J697" s="44"/>
      <c r="K697" s="44"/>
      <c r="L697" s="44"/>
      <c r="M697" s="44"/>
      <c r="N697" s="98">
        <f t="shared" si="139"/>
        <v>0</v>
      </c>
      <c r="O697" s="98">
        <f t="shared" si="140"/>
        <v>0</v>
      </c>
      <c r="P697" s="97">
        <f t="shared" si="141"/>
        <v>0</v>
      </c>
      <c r="Q697" s="44"/>
      <c r="R697" s="44"/>
      <c r="S697" s="53"/>
      <c r="T697" s="53"/>
      <c r="U697" s="97">
        <f t="shared" si="142"/>
        <v>0</v>
      </c>
      <c r="V697" s="44"/>
      <c r="W697" s="46"/>
      <c r="X697" s="54"/>
      <c r="Y697" s="53"/>
      <c r="Z697" s="97">
        <f t="shared" si="143"/>
        <v>0</v>
      </c>
      <c r="AA697" s="44"/>
      <c r="AB697" s="46"/>
      <c r="AC697" s="54"/>
      <c r="AD697" s="53"/>
      <c r="AE697" s="97">
        <f t="shared" si="144"/>
        <v>0</v>
      </c>
      <c r="AF697" s="97">
        <f t="shared" si="145"/>
        <v>0</v>
      </c>
      <c r="AG697" s="97">
        <f t="shared" si="146"/>
        <v>0</v>
      </c>
      <c r="AH697" s="97">
        <f t="shared" si="147"/>
        <v>0</v>
      </c>
      <c r="AI697" s="44"/>
      <c r="AJ697" s="46"/>
      <c r="AK697" s="46"/>
      <c r="AL697" s="97">
        <f t="shared" si="148"/>
        <v>0</v>
      </c>
      <c r="BC697" s="56" t="str">
        <f>CONCATENATE(B583,C583,D583)</f>
        <v/>
      </c>
    </row>
    <row r="698" spans="2:55" x14ac:dyDescent="0.25">
      <c r="B698" s="63"/>
      <c r="C698" s="64"/>
      <c r="D698" s="64"/>
      <c r="E698" s="64"/>
      <c r="F698" s="95">
        <f>IFERROR(INDEX('1. Paquetes y Tareas'!$F$16:$F$84,MATCH(BC699,'1. Paquetes y Tareas'!$E$16:$E$84,0)),0)</f>
        <v>0</v>
      </c>
      <c r="G698" s="50"/>
      <c r="H698" s="96">
        <f>IF(E698="Sí",IFERROR(INDEX('3. Gasto Total '!$J$25:$J$43,MATCH(G698,'3. Gasto Total '!$B$25:$B$43,0)),""),IFERROR(INDEX('3. Gasto Total '!$I$25:$I$43,MATCH(G698,'3. Gasto Total '!$B$25:$B$43,0)),))</f>
        <v>0</v>
      </c>
      <c r="I698" s="40"/>
      <c r="J698" s="44"/>
      <c r="K698" s="44"/>
      <c r="L698" s="44"/>
      <c r="M698" s="44"/>
      <c r="N698" s="98">
        <f t="shared" si="139"/>
        <v>0</v>
      </c>
      <c r="O698" s="98">
        <f t="shared" si="140"/>
        <v>0</v>
      </c>
      <c r="P698" s="97">
        <f t="shared" si="141"/>
        <v>0</v>
      </c>
      <c r="Q698" s="44"/>
      <c r="R698" s="44"/>
      <c r="S698" s="53"/>
      <c r="T698" s="53"/>
      <c r="U698" s="97">
        <f t="shared" si="142"/>
        <v>0</v>
      </c>
      <c r="V698" s="44"/>
      <c r="W698" s="46"/>
      <c r="X698" s="54"/>
      <c r="Y698" s="53"/>
      <c r="Z698" s="97">
        <f t="shared" si="143"/>
        <v>0</v>
      </c>
      <c r="AA698" s="44"/>
      <c r="AB698" s="46"/>
      <c r="AC698" s="54"/>
      <c r="AD698" s="53"/>
      <c r="AE698" s="97">
        <f t="shared" si="144"/>
        <v>0</v>
      </c>
      <c r="AF698" s="97">
        <f t="shared" si="145"/>
        <v>0</v>
      </c>
      <c r="AG698" s="97">
        <f t="shared" si="146"/>
        <v>0</v>
      </c>
      <c r="AH698" s="97">
        <f t="shared" si="147"/>
        <v>0</v>
      </c>
      <c r="AI698" s="44"/>
      <c r="AJ698" s="46"/>
      <c r="AK698" s="46"/>
      <c r="AL698" s="97">
        <f t="shared" si="148"/>
        <v>0</v>
      </c>
      <c r="BC698" s="56" t="str">
        <f t="shared" si="149"/>
        <v/>
      </c>
    </row>
    <row r="699" spans="2:55" x14ac:dyDescent="0.25">
      <c r="B699" s="63"/>
      <c r="C699" s="64"/>
      <c r="D699" s="64"/>
      <c r="E699" s="64"/>
      <c r="F699" s="95">
        <f>IFERROR(INDEX('1. Paquetes y Tareas'!$F$16:$F$84,MATCH(BC700,'1. Paquetes y Tareas'!$E$16:$E$84,0)),0)</f>
        <v>0</v>
      </c>
      <c r="G699" s="50"/>
      <c r="H699" s="96">
        <f>IF(E699="Sí",IFERROR(INDEX('3. Gasto Total '!$J$25:$J$43,MATCH(G699,'3. Gasto Total '!$B$25:$B$43,0)),""),IFERROR(INDEX('3. Gasto Total '!$I$25:$I$43,MATCH(G699,'3. Gasto Total '!$B$25:$B$43,0)),))</f>
        <v>0</v>
      </c>
      <c r="I699" s="40"/>
      <c r="J699" s="44"/>
      <c r="K699" s="44"/>
      <c r="L699" s="44"/>
      <c r="M699" s="44"/>
      <c r="N699" s="98">
        <f t="shared" si="139"/>
        <v>0</v>
      </c>
      <c r="O699" s="98">
        <f t="shared" si="140"/>
        <v>0</v>
      </c>
      <c r="P699" s="97">
        <f t="shared" si="141"/>
        <v>0</v>
      </c>
      <c r="Q699" s="44"/>
      <c r="R699" s="44"/>
      <c r="S699" s="53"/>
      <c r="T699" s="53"/>
      <c r="U699" s="97">
        <f t="shared" si="142"/>
        <v>0</v>
      </c>
      <c r="V699" s="44"/>
      <c r="W699" s="46"/>
      <c r="X699" s="54"/>
      <c r="Y699" s="53"/>
      <c r="Z699" s="97">
        <f t="shared" si="143"/>
        <v>0</v>
      </c>
      <c r="AA699" s="44"/>
      <c r="AB699" s="46"/>
      <c r="AC699" s="54"/>
      <c r="AD699" s="53"/>
      <c r="AE699" s="97">
        <f t="shared" si="144"/>
        <v>0</v>
      </c>
      <c r="AF699" s="97">
        <f t="shared" si="145"/>
        <v>0</v>
      </c>
      <c r="AG699" s="97">
        <f t="shared" si="146"/>
        <v>0</v>
      </c>
      <c r="AH699" s="97">
        <f t="shared" si="147"/>
        <v>0</v>
      </c>
      <c r="AI699" s="44"/>
      <c r="AJ699" s="46"/>
      <c r="AK699" s="46"/>
      <c r="AL699" s="97">
        <f t="shared" si="148"/>
        <v>0</v>
      </c>
      <c r="BC699" s="56" t="str">
        <f t="shared" si="149"/>
        <v/>
      </c>
    </row>
    <row r="700" spans="2:55" x14ac:dyDescent="0.25">
      <c r="B700" s="63"/>
      <c r="C700" s="64"/>
      <c r="D700" s="64"/>
      <c r="E700" s="64"/>
      <c r="F700" s="95">
        <f>IFERROR(INDEX('1. Paquetes y Tareas'!$F$16:$F$84,MATCH(BC701,'1. Paquetes y Tareas'!$E$16:$E$84,0)),0)</f>
        <v>0</v>
      </c>
      <c r="G700" s="50"/>
      <c r="H700" s="96">
        <f>IF(E700="Sí",IFERROR(INDEX('3. Gasto Total '!$J$25:$J$43,MATCH(G700,'3. Gasto Total '!$B$25:$B$43,0)),""),IFERROR(INDEX('3. Gasto Total '!$I$25:$I$43,MATCH(G700,'3. Gasto Total '!$B$25:$B$43,0)),))</f>
        <v>0</v>
      </c>
      <c r="I700" s="40"/>
      <c r="J700" s="44"/>
      <c r="K700" s="44"/>
      <c r="L700" s="44"/>
      <c r="M700" s="44"/>
      <c r="N700" s="98">
        <f t="shared" si="139"/>
        <v>0</v>
      </c>
      <c r="O700" s="98">
        <f t="shared" si="140"/>
        <v>0</v>
      </c>
      <c r="P700" s="97">
        <f t="shared" si="141"/>
        <v>0</v>
      </c>
      <c r="Q700" s="44"/>
      <c r="R700" s="44"/>
      <c r="S700" s="53"/>
      <c r="T700" s="53"/>
      <c r="U700" s="97">
        <f t="shared" si="142"/>
        <v>0</v>
      </c>
      <c r="V700" s="44"/>
      <c r="W700" s="46"/>
      <c r="X700" s="54"/>
      <c r="Y700" s="53"/>
      <c r="Z700" s="97">
        <f t="shared" si="143"/>
        <v>0</v>
      </c>
      <c r="AA700" s="44"/>
      <c r="AB700" s="46"/>
      <c r="AC700" s="54"/>
      <c r="AD700" s="53"/>
      <c r="AE700" s="97">
        <f t="shared" si="144"/>
        <v>0</v>
      </c>
      <c r="AF700" s="97">
        <f t="shared" si="145"/>
        <v>0</v>
      </c>
      <c r="AG700" s="97">
        <f t="shared" si="146"/>
        <v>0</v>
      </c>
      <c r="AH700" s="97">
        <f t="shared" si="147"/>
        <v>0</v>
      </c>
      <c r="AI700" s="44"/>
      <c r="AJ700" s="46"/>
      <c r="AK700" s="46"/>
      <c r="AL700" s="97">
        <f t="shared" si="148"/>
        <v>0</v>
      </c>
      <c r="BC700" s="56" t="str">
        <f t="shared" si="149"/>
        <v/>
      </c>
    </row>
    <row r="701" spans="2:55" x14ac:dyDescent="0.25">
      <c r="B701" s="63"/>
      <c r="C701" s="64"/>
      <c r="D701" s="64"/>
      <c r="E701" s="64"/>
      <c r="F701" s="95">
        <f>IFERROR(INDEX('1. Paquetes y Tareas'!$F$16:$F$84,MATCH(BC702,'1. Paquetes y Tareas'!$E$16:$E$84,0)),0)</f>
        <v>0</v>
      </c>
      <c r="G701" s="50"/>
      <c r="H701" s="96">
        <f>IF(E701="Sí",IFERROR(INDEX('3. Gasto Total '!$J$25:$J$43,MATCH(G701,'3. Gasto Total '!$B$25:$B$43,0)),""),IFERROR(INDEX('3. Gasto Total '!$I$25:$I$43,MATCH(G701,'3. Gasto Total '!$B$25:$B$43,0)),))</f>
        <v>0</v>
      </c>
      <c r="I701" s="40"/>
      <c r="J701" s="44"/>
      <c r="K701" s="44"/>
      <c r="L701" s="44"/>
      <c r="M701" s="44"/>
      <c r="N701" s="98">
        <f t="shared" si="139"/>
        <v>0</v>
      </c>
      <c r="O701" s="98">
        <f t="shared" si="140"/>
        <v>0</v>
      </c>
      <c r="P701" s="97">
        <f t="shared" si="141"/>
        <v>0</v>
      </c>
      <c r="Q701" s="44"/>
      <c r="R701" s="44"/>
      <c r="S701" s="53"/>
      <c r="T701" s="53"/>
      <c r="U701" s="97">
        <f t="shared" si="142"/>
        <v>0</v>
      </c>
      <c r="V701" s="44"/>
      <c r="W701" s="46"/>
      <c r="X701" s="54"/>
      <c r="Y701" s="53"/>
      <c r="Z701" s="97">
        <f t="shared" si="143"/>
        <v>0</v>
      </c>
      <c r="AA701" s="44"/>
      <c r="AB701" s="46"/>
      <c r="AC701" s="54"/>
      <c r="AD701" s="53"/>
      <c r="AE701" s="97">
        <f t="shared" si="144"/>
        <v>0</v>
      </c>
      <c r="AF701" s="97">
        <f t="shared" si="145"/>
        <v>0</v>
      </c>
      <c r="AG701" s="97">
        <f t="shared" si="146"/>
        <v>0</v>
      </c>
      <c r="AH701" s="97">
        <f t="shared" si="147"/>
        <v>0</v>
      </c>
      <c r="AI701" s="44"/>
      <c r="AJ701" s="46"/>
      <c r="AK701" s="46"/>
      <c r="AL701" s="97">
        <f t="shared" si="148"/>
        <v>0</v>
      </c>
      <c r="BC701" s="56" t="str">
        <f t="shared" si="149"/>
        <v/>
      </c>
    </row>
    <row r="702" spans="2:55" x14ac:dyDescent="0.25">
      <c r="B702" s="63"/>
      <c r="C702" s="64"/>
      <c r="D702" s="64"/>
      <c r="E702" s="64"/>
      <c r="F702" s="95">
        <f>IFERROR(INDEX('1. Paquetes y Tareas'!$F$16:$F$84,MATCH(BC703,'1. Paquetes y Tareas'!$E$16:$E$84,0)),0)</f>
        <v>0</v>
      </c>
      <c r="G702" s="50"/>
      <c r="H702" s="96">
        <f>IF(E702="Sí",IFERROR(INDEX('3. Gasto Total '!$J$25:$J$43,MATCH(G702,'3. Gasto Total '!$B$25:$B$43,0)),""),IFERROR(INDEX('3. Gasto Total '!$I$25:$I$43,MATCH(G702,'3. Gasto Total '!$B$25:$B$43,0)),))</f>
        <v>0</v>
      </c>
      <c r="I702" s="40"/>
      <c r="J702" s="44"/>
      <c r="K702" s="44"/>
      <c r="L702" s="44"/>
      <c r="M702" s="44"/>
      <c r="N702" s="98">
        <f t="shared" si="139"/>
        <v>0</v>
      </c>
      <c r="O702" s="98">
        <f t="shared" si="140"/>
        <v>0</v>
      </c>
      <c r="P702" s="97">
        <f t="shared" si="141"/>
        <v>0</v>
      </c>
      <c r="Q702" s="44"/>
      <c r="R702" s="44"/>
      <c r="S702" s="53"/>
      <c r="T702" s="53"/>
      <c r="U702" s="97">
        <f t="shared" si="142"/>
        <v>0</v>
      </c>
      <c r="V702" s="44"/>
      <c r="W702" s="46"/>
      <c r="X702" s="54"/>
      <c r="Y702" s="53"/>
      <c r="Z702" s="97">
        <f t="shared" si="143"/>
        <v>0</v>
      </c>
      <c r="AA702" s="44"/>
      <c r="AB702" s="46"/>
      <c r="AC702" s="54"/>
      <c r="AD702" s="53"/>
      <c r="AE702" s="97">
        <f t="shared" si="144"/>
        <v>0</v>
      </c>
      <c r="AF702" s="97">
        <f t="shared" si="145"/>
        <v>0</v>
      </c>
      <c r="AG702" s="97">
        <f t="shared" si="146"/>
        <v>0</v>
      </c>
      <c r="AH702" s="97">
        <f t="shared" si="147"/>
        <v>0</v>
      </c>
      <c r="AI702" s="44"/>
      <c r="AJ702" s="46"/>
      <c r="AK702" s="46"/>
      <c r="AL702" s="97">
        <f t="shared" si="148"/>
        <v>0</v>
      </c>
      <c r="BC702" s="56" t="str">
        <f t="shared" si="149"/>
        <v/>
      </c>
    </row>
    <row r="703" spans="2:55" x14ac:dyDescent="0.25">
      <c r="B703" s="63"/>
      <c r="C703" s="64"/>
      <c r="D703" s="64"/>
      <c r="E703" s="64"/>
      <c r="F703" s="95">
        <f>IFERROR(INDEX('1. Paquetes y Tareas'!$F$16:$F$84,MATCH(BC704,'1. Paquetes y Tareas'!$E$16:$E$84,0)),0)</f>
        <v>0</v>
      </c>
      <c r="G703" s="50"/>
      <c r="H703" s="96">
        <f>IF(E703="Sí",IFERROR(INDEX('3. Gasto Total '!$J$25:$J$43,MATCH(G703,'3. Gasto Total '!$B$25:$B$43,0)),""),IFERROR(INDEX('3. Gasto Total '!$I$25:$I$43,MATCH(G703,'3. Gasto Total '!$B$25:$B$43,0)),))</f>
        <v>0</v>
      </c>
      <c r="I703" s="40"/>
      <c r="J703" s="44"/>
      <c r="K703" s="44"/>
      <c r="L703" s="44"/>
      <c r="M703" s="44"/>
      <c r="N703" s="98">
        <f t="shared" si="139"/>
        <v>0</v>
      </c>
      <c r="O703" s="98">
        <f t="shared" si="140"/>
        <v>0</v>
      </c>
      <c r="P703" s="97">
        <f t="shared" si="141"/>
        <v>0</v>
      </c>
      <c r="Q703" s="44"/>
      <c r="R703" s="44"/>
      <c r="S703" s="53"/>
      <c r="T703" s="53"/>
      <c r="U703" s="97">
        <f t="shared" si="142"/>
        <v>0</v>
      </c>
      <c r="V703" s="44"/>
      <c r="W703" s="46"/>
      <c r="X703" s="54"/>
      <c r="Y703" s="53"/>
      <c r="Z703" s="97">
        <f t="shared" si="143"/>
        <v>0</v>
      </c>
      <c r="AA703" s="44"/>
      <c r="AB703" s="46"/>
      <c r="AC703" s="54"/>
      <c r="AD703" s="53"/>
      <c r="AE703" s="97">
        <f t="shared" si="144"/>
        <v>0</v>
      </c>
      <c r="AF703" s="97">
        <f t="shared" si="145"/>
        <v>0</v>
      </c>
      <c r="AG703" s="97">
        <f t="shared" si="146"/>
        <v>0</v>
      </c>
      <c r="AH703" s="97">
        <f t="shared" si="147"/>
        <v>0</v>
      </c>
      <c r="AI703" s="44"/>
      <c r="AJ703" s="46"/>
      <c r="AK703" s="46"/>
      <c r="AL703" s="97">
        <f t="shared" si="148"/>
        <v>0</v>
      </c>
      <c r="BC703" s="56" t="str">
        <f t="shared" si="149"/>
        <v/>
      </c>
    </row>
    <row r="704" spans="2:55" x14ac:dyDescent="0.25">
      <c r="B704" s="63"/>
      <c r="C704" s="64"/>
      <c r="D704" s="64"/>
      <c r="E704" s="64"/>
      <c r="F704" s="95">
        <f>IFERROR(INDEX('1. Paquetes y Tareas'!$F$16:$F$84,MATCH(BC705,'1. Paquetes y Tareas'!$E$16:$E$84,0)),0)</f>
        <v>0</v>
      </c>
      <c r="G704" s="50"/>
      <c r="H704" s="96">
        <f>IF(E704="Sí",IFERROR(INDEX('3. Gasto Total '!$J$25:$J$43,MATCH(G704,'3. Gasto Total '!$B$25:$B$43,0)),""),IFERROR(INDEX('3. Gasto Total '!$I$25:$I$43,MATCH(G704,'3. Gasto Total '!$B$25:$B$43,0)),))</f>
        <v>0</v>
      </c>
      <c r="I704" s="40"/>
      <c r="J704" s="44"/>
      <c r="K704" s="44"/>
      <c r="L704" s="44"/>
      <c r="M704" s="44"/>
      <c r="N704" s="98">
        <f t="shared" si="139"/>
        <v>0</v>
      </c>
      <c r="O704" s="98">
        <f t="shared" si="140"/>
        <v>0</v>
      </c>
      <c r="P704" s="97">
        <f t="shared" si="141"/>
        <v>0</v>
      </c>
      <c r="Q704" s="44"/>
      <c r="R704" s="44"/>
      <c r="S704" s="53"/>
      <c r="T704" s="53"/>
      <c r="U704" s="97">
        <f t="shared" si="142"/>
        <v>0</v>
      </c>
      <c r="V704" s="44"/>
      <c r="W704" s="46"/>
      <c r="X704" s="54"/>
      <c r="Y704" s="53"/>
      <c r="Z704" s="97">
        <f t="shared" si="143"/>
        <v>0</v>
      </c>
      <c r="AA704" s="44"/>
      <c r="AB704" s="46"/>
      <c r="AC704" s="54"/>
      <c r="AD704" s="53"/>
      <c r="AE704" s="97">
        <f t="shared" si="144"/>
        <v>0</v>
      </c>
      <c r="AF704" s="97">
        <f t="shared" si="145"/>
        <v>0</v>
      </c>
      <c r="AG704" s="97">
        <f t="shared" si="146"/>
        <v>0</v>
      </c>
      <c r="AH704" s="97">
        <f t="shared" si="147"/>
        <v>0</v>
      </c>
      <c r="AI704" s="44"/>
      <c r="AJ704" s="46"/>
      <c r="AK704" s="46"/>
      <c r="AL704" s="97">
        <f t="shared" si="148"/>
        <v>0</v>
      </c>
      <c r="BC704" s="56" t="str">
        <f t="shared" si="149"/>
        <v/>
      </c>
    </row>
    <row r="705" spans="2:55" x14ac:dyDescent="0.25">
      <c r="B705" s="63"/>
      <c r="C705" s="64"/>
      <c r="D705" s="64"/>
      <c r="E705" s="64"/>
      <c r="F705" s="95">
        <f>IFERROR(INDEX('1. Paquetes y Tareas'!$F$16:$F$84,MATCH(BC706,'1. Paquetes y Tareas'!$E$16:$E$84,0)),0)</f>
        <v>0</v>
      </c>
      <c r="G705" s="50"/>
      <c r="H705" s="96">
        <f>IF(E705="Sí",IFERROR(INDEX('3. Gasto Total '!$J$25:$J$43,MATCH(G705,'3. Gasto Total '!$B$25:$B$43,0)),""),IFERROR(INDEX('3. Gasto Total '!$I$25:$I$43,MATCH(G705,'3. Gasto Total '!$B$25:$B$43,0)),))</f>
        <v>0</v>
      </c>
      <c r="I705" s="40"/>
      <c r="J705" s="44"/>
      <c r="K705" s="44"/>
      <c r="L705" s="44"/>
      <c r="M705" s="44"/>
      <c r="N705" s="98">
        <f t="shared" si="139"/>
        <v>0</v>
      </c>
      <c r="O705" s="98">
        <f t="shared" si="140"/>
        <v>0</v>
      </c>
      <c r="P705" s="97">
        <f t="shared" si="141"/>
        <v>0</v>
      </c>
      <c r="Q705" s="44"/>
      <c r="R705" s="44"/>
      <c r="S705" s="53"/>
      <c r="T705" s="53"/>
      <c r="U705" s="97">
        <f t="shared" si="142"/>
        <v>0</v>
      </c>
      <c r="V705" s="44"/>
      <c r="W705" s="46"/>
      <c r="X705" s="54"/>
      <c r="Y705" s="53"/>
      <c r="Z705" s="97">
        <f t="shared" si="143"/>
        <v>0</v>
      </c>
      <c r="AA705" s="44"/>
      <c r="AB705" s="46"/>
      <c r="AC705" s="54"/>
      <c r="AD705" s="53"/>
      <c r="AE705" s="97">
        <f t="shared" si="144"/>
        <v>0</v>
      </c>
      <c r="AF705" s="97">
        <f t="shared" si="145"/>
        <v>0</v>
      </c>
      <c r="AG705" s="97">
        <f t="shared" si="146"/>
        <v>0</v>
      </c>
      <c r="AH705" s="97">
        <f t="shared" si="147"/>
        <v>0</v>
      </c>
      <c r="AI705" s="44"/>
      <c r="AJ705" s="46"/>
      <c r="AK705" s="46"/>
      <c r="AL705" s="97">
        <f t="shared" si="148"/>
        <v>0</v>
      </c>
      <c r="BC705" s="56" t="str">
        <f t="shared" si="149"/>
        <v/>
      </c>
    </row>
    <row r="706" spans="2:55" x14ac:dyDescent="0.25">
      <c r="B706" s="63"/>
      <c r="C706" s="64"/>
      <c r="D706" s="64"/>
      <c r="E706" s="64"/>
      <c r="F706" s="95">
        <f>IFERROR(INDEX('1. Paquetes y Tareas'!$F$16:$F$84,MATCH(BC707,'1. Paquetes y Tareas'!$E$16:$E$84,0)),0)</f>
        <v>0</v>
      </c>
      <c r="G706" s="50"/>
      <c r="H706" s="96">
        <f>IF(E706="Sí",IFERROR(INDEX('3. Gasto Total '!$J$25:$J$43,MATCH(G706,'3. Gasto Total '!$B$25:$B$43,0)),""),IFERROR(INDEX('3. Gasto Total '!$I$25:$I$43,MATCH(G706,'3. Gasto Total '!$B$25:$B$43,0)),))</f>
        <v>0</v>
      </c>
      <c r="I706" s="40"/>
      <c r="J706" s="44"/>
      <c r="K706" s="44"/>
      <c r="L706" s="44"/>
      <c r="M706" s="44"/>
      <c r="N706" s="98">
        <f t="shared" si="139"/>
        <v>0</v>
      </c>
      <c r="O706" s="98">
        <f t="shared" si="140"/>
        <v>0</v>
      </c>
      <c r="P706" s="97">
        <f t="shared" si="141"/>
        <v>0</v>
      </c>
      <c r="Q706" s="44"/>
      <c r="R706" s="44"/>
      <c r="S706" s="53"/>
      <c r="T706" s="53"/>
      <c r="U706" s="97">
        <f t="shared" si="142"/>
        <v>0</v>
      </c>
      <c r="V706" s="44"/>
      <c r="W706" s="46"/>
      <c r="X706" s="54"/>
      <c r="Y706" s="53"/>
      <c r="Z706" s="97">
        <f t="shared" si="143"/>
        <v>0</v>
      </c>
      <c r="AA706" s="44"/>
      <c r="AB706" s="46"/>
      <c r="AC706" s="54"/>
      <c r="AD706" s="53"/>
      <c r="AE706" s="97">
        <f t="shared" si="144"/>
        <v>0</v>
      </c>
      <c r="AF706" s="97">
        <f t="shared" si="145"/>
        <v>0</v>
      </c>
      <c r="AG706" s="97">
        <f t="shared" si="146"/>
        <v>0</v>
      </c>
      <c r="AH706" s="97">
        <f t="shared" si="147"/>
        <v>0</v>
      </c>
      <c r="AI706" s="44"/>
      <c r="AJ706" s="46"/>
      <c r="AK706" s="46"/>
      <c r="AL706" s="97">
        <f t="shared" si="148"/>
        <v>0</v>
      </c>
      <c r="BC706" s="56" t="str">
        <f t="shared" si="149"/>
        <v/>
      </c>
    </row>
    <row r="707" spans="2:55" x14ac:dyDescent="0.25">
      <c r="B707" s="63"/>
      <c r="C707" s="64"/>
      <c r="D707" s="64"/>
      <c r="E707" s="64"/>
      <c r="F707" s="95">
        <f>IFERROR(INDEX('1. Paquetes y Tareas'!$F$16:$F$84,MATCH(BC708,'1. Paquetes y Tareas'!$E$16:$E$84,0)),0)</f>
        <v>0</v>
      </c>
      <c r="G707" s="50"/>
      <c r="H707" s="96">
        <f>IF(E707="Sí",IFERROR(INDEX('3. Gasto Total '!$J$25:$J$43,MATCH(G707,'3. Gasto Total '!$B$25:$B$43,0)),""),IFERROR(INDEX('3. Gasto Total '!$I$25:$I$43,MATCH(G707,'3. Gasto Total '!$B$25:$B$43,0)),))</f>
        <v>0</v>
      </c>
      <c r="I707" s="40"/>
      <c r="J707" s="44"/>
      <c r="K707" s="44"/>
      <c r="L707" s="44"/>
      <c r="M707" s="44"/>
      <c r="N707" s="98">
        <f t="shared" si="139"/>
        <v>0</v>
      </c>
      <c r="O707" s="98">
        <f t="shared" si="140"/>
        <v>0</v>
      </c>
      <c r="P707" s="97">
        <f t="shared" si="141"/>
        <v>0</v>
      </c>
      <c r="Q707" s="44"/>
      <c r="R707" s="44"/>
      <c r="S707" s="53"/>
      <c r="T707" s="53"/>
      <c r="U707" s="97">
        <f t="shared" si="142"/>
        <v>0</v>
      </c>
      <c r="V707" s="44"/>
      <c r="W707" s="46"/>
      <c r="X707" s="54"/>
      <c r="Y707" s="53"/>
      <c r="Z707" s="97">
        <f t="shared" si="143"/>
        <v>0</v>
      </c>
      <c r="AA707" s="44"/>
      <c r="AB707" s="46"/>
      <c r="AC707" s="54"/>
      <c r="AD707" s="53"/>
      <c r="AE707" s="97">
        <f t="shared" si="144"/>
        <v>0</v>
      </c>
      <c r="AF707" s="97">
        <f t="shared" si="145"/>
        <v>0</v>
      </c>
      <c r="AG707" s="97">
        <f t="shared" si="146"/>
        <v>0</v>
      </c>
      <c r="AH707" s="97">
        <f t="shared" si="147"/>
        <v>0</v>
      </c>
      <c r="AI707" s="44"/>
      <c r="AJ707" s="46"/>
      <c r="AK707" s="46"/>
      <c r="AL707" s="97">
        <f t="shared" si="148"/>
        <v>0</v>
      </c>
      <c r="BC707" s="56" t="str">
        <f t="shared" si="149"/>
        <v/>
      </c>
    </row>
    <row r="708" spans="2:55" x14ac:dyDescent="0.25">
      <c r="B708" s="63"/>
      <c r="C708" s="64"/>
      <c r="D708" s="64"/>
      <c r="E708" s="64"/>
      <c r="F708" s="95">
        <f>IFERROR(INDEX('1. Paquetes y Tareas'!$F$16:$F$84,MATCH(BC709,'1. Paquetes y Tareas'!$E$16:$E$84,0)),0)</f>
        <v>0</v>
      </c>
      <c r="G708" s="50"/>
      <c r="H708" s="96">
        <f>IF(E708="Sí",IFERROR(INDEX('3. Gasto Total '!$J$25:$J$43,MATCH(G708,'3. Gasto Total '!$B$25:$B$43,0)),""),IFERROR(INDEX('3. Gasto Total '!$I$25:$I$43,MATCH(G708,'3. Gasto Total '!$B$25:$B$43,0)),))</f>
        <v>0</v>
      </c>
      <c r="I708" s="40"/>
      <c r="J708" s="44"/>
      <c r="K708" s="44"/>
      <c r="L708" s="44"/>
      <c r="M708" s="44"/>
      <c r="N708" s="98">
        <f t="shared" si="139"/>
        <v>0</v>
      </c>
      <c r="O708" s="98">
        <f t="shared" si="140"/>
        <v>0</v>
      </c>
      <c r="P708" s="97">
        <f t="shared" si="141"/>
        <v>0</v>
      </c>
      <c r="Q708" s="44"/>
      <c r="R708" s="44"/>
      <c r="S708" s="53"/>
      <c r="T708" s="53"/>
      <c r="U708" s="97">
        <f t="shared" si="142"/>
        <v>0</v>
      </c>
      <c r="V708" s="44"/>
      <c r="W708" s="46"/>
      <c r="X708" s="54"/>
      <c r="Y708" s="53"/>
      <c r="Z708" s="97">
        <f t="shared" si="143"/>
        <v>0</v>
      </c>
      <c r="AA708" s="44"/>
      <c r="AB708" s="46"/>
      <c r="AC708" s="54"/>
      <c r="AD708" s="53"/>
      <c r="AE708" s="97">
        <f t="shared" si="144"/>
        <v>0</v>
      </c>
      <c r="AF708" s="97">
        <f t="shared" si="145"/>
        <v>0</v>
      </c>
      <c r="AG708" s="97">
        <f t="shared" si="146"/>
        <v>0</v>
      </c>
      <c r="AH708" s="97">
        <f t="shared" si="147"/>
        <v>0</v>
      </c>
      <c r="AI708" s="44"/>
      <c r="AJ708" s="46"/>
      <c r="AK708" s="46"/>
      <c r="AL708" s="97">
        <f t="shared" si="148"/>
        <v>0</v>
      </c>
      <c r="BC708" s="56" t="str">
        <f t="shared" si="149"/>
        <v/>
      </c>
    </row>
    <row r="709" spans="2:55" x14ac:dyDescent="0.25">
      <c r="B709" s="63"/>
      <c r="C709" s="64"/>
      <c r="D709" s="64"/>
      <c r="E709" s="64"/>
      <c r="F709" s="95">
        <f>IFERROR(INDEX('1. Paquetes y Tareas'!$F$16:$F$84,MATCH(BC710,'1. Paquetes y Tareas'!$E$16:$E$84,0)),0)</f>
        <v>0</v>
      </c>
      <c r="G709" s="50"/>
      <c r="H709" s="96">
        <f>IF(E709="Sí",IFERROR(INDEX('3. Gasto Total '!$J$25:$J$43,MATCH(G709,'3. Gasto Total '!$B$25:$B$43,0)),""),IFERROR(INDEX('3. Gasto Total '!$I$25:$I$43,MATCH(G709,'3. Gasto Total '!$B$25:$B$43,0)),))</f>
        <v>0</v>
      </c>
      <c r="I709" s="40"/>
      <c r="J709" s="44"/>
      <c r="K709" s="44"/>
      <c r="L709" s="44"/>
      <c r="M709" s="44"/>
      <c r="N709" s="98">
        <f t="shared" si="139"/>
        <v>0</v>
      </c>
      <c r="O709" s="98">
        <f t="shared" si="140"/>
        <v>0</v>
      </c>
      <c r="P709" s="97">
        <f t="shared" si="141"/>
        <v>0</v>
      </c>
      <c r="Q709" s="44"/>
      <c r="R709" s="44"/>
      <c r="S709" s="53"/>
      <c r="T709" s="53"/>
      <c r="U709" s="97">
        <f t="shared" si="142"/>
        <v>0</v>
      </c>
      <c r="V709" s="44"/>
      <c r="W709" s="46"/>
      <c r="X709" s="54"/>
      <c r="Y709" s="53"/>
      <c r="Z709" s="97">
        <f t="shared" si="143"/>
        <v>0</v>
      </c>
      <c r="AA709" s="44"/>
      <c r="AB709" s="46"/>
      <c r="AC709" s="54"/>
      <c r="AD709" s="53"/>
      <c r="AE709" s="97">
        <f t="shared" si="144"/>
        <v>0</v>
      </c>
      <c r="AF709" s="97">
        <f t="shared" si="145"/>
        <v>0</v>
      </c>
      <c r="AG709" s="97">
        <f t="shared" si="146"/>
        <v>0</v>
      </c>
      <c r="AH709" s="97">
        <f t="shared" si="147"/>
        <v>0</v>
      </c>
      <c r="AI709" s="44"/>
      <c r="AJ709" s="46"/>
      <c r="AK709" s="46"/>
      <c r="AL709" s="97">
        <f t="shared" si="148"/>
        <v>0</v>
      </c>
      <c r="BC709" s="56" t="str">
        <f t="shared" si="149"/>
        <v/>
      </c>
    </row>
    <row r="710" spans="2:55" x14ac:dyDescent="0.25">
      <c r="B710" s="63"/>
      <c r="C710" s="64"/>
      <c r="D710" s="64"/>
      <c r="E710" s="64"/>
      <c r="F710" s="95">
        <f>IFERROR(INDEX('1. Paquetes y Tareas'!$F$16:$F$84,MATCH(BC711,'1. Paquetes y Tareas'!$E$16:$E$84,0)),0)</f>
        <v>0</v>
      </c>
      <c r="G710" s="50"/>
      <c r="H710" s="96">
        <f>IF(E710="Sí",IFERROR(INDEX('3. Gasto Total '!$J$25:$J$43,MATCH(G710,'3. Gasto Total '!$B$25:$B$43,0)),""),IFERROR(INDEX('3. Gasto Total '!$I$25:$I$43,MATCH(G710,'3. Gasto Total '!$B$25:$B$43,0)),))</f>
        <v>0</v>
      </c>
      <c r="I710" s="40" t="s">
        <v>48</v>
      </c>
      <c r="J710" s="44"/>
      <c r="K710" s="44"/>
      <c r="L710" s="44"/>
      <c r="M710" s="44"/>
      <c r="N710" s="98">
        <f t="shared" si="139"/>
        <v>0</v>
      </c>
      <c r="O710" s="98">
        <f t="shared" si="140"/>
        <v>0</v>
      </c>
      <c r="P710" s="97">
        <f t="shared" si="141"/>
        <v>0</v>
      </c>
      <c r="Q710" s="44"/>
      <c r="R710" s="44"/>
      <c r="S710" s="53"/>
      <c r="T710" s="53"/>
      <c r="U710" s="97">
        <f t="shared" si="142"/>
        <v>0</v>
      </c>
      <c r="V710" s="44"/>
      <c r="W710" s="46"/>
      <c r="X710" s="54"/>
      <c r="Y710" s="53"/>
      <c r="Z710" s="97">
        <f t="shared" si="143"/>
        <v>0</v>
      </c>
      <c r="AA710" s="44"/>
      <c r="AB710" s="46"/>
      <c r="AC710" s="54"/>
      <c r="AD710" s="53"/>
      <c r="AE710" s="97">
        <f t="shared" si="144"/>
        <v>0</v>
      </c>
      <c r="AF710" s="97">
        <f t="shared" si="145"/>
        <v>0</v>
      </c>
      <c r="AG710" s="97">
        <f t="shared" si="146"/>
        <v>0</v>
      </c>
      <c r="AH710" s="97">
        <f t="shared" si="147"/>
        <v>0</v>
      </c>
      <c r="AI710" s="44"/>
      <c r="AJ710" s="46"/>
      <c r="AK710" s="46"/>
      <c r="AL710" s="97">
        <f t="shared" si="148"/>
        <v>0</v>
      </c>
      <c r="BC710" s="56" t="str">
        <f t="shared" si="149"/>
        <v/>
      </c>
    </row>
    <row r="711" spans="2:55" x14ac:dyDescent="0.25">
      <c r="B711" s="63"/>
      <c r="C711" s="64"/>
      <c r="D711" s="64"/>
      <c r="E711" s="64"/>
      <c r="F711" s="95">
        <f>IFERROR(INDEX('1. Paquetes y Tareas'!$F$16:$F$84,MATCH(BC712,'1. Paquetes y Tareas'!$E$16:$E$84,0)),0)</f>
        <v>0</v>
      </c>
      <c r="G711" s="50"/>
      <c r="H711" s="96">
        <f>IF(E711="Sí",IFERROR(INDEX('3. Gasto Total '!$J$25:$J$43,MATCH(G711,'3. Gasto Total '!$B$25:$B$43,0)),""),IFERROR(INDEX('3. Gasto Total '!$I$25:$I$43,MATCH(G711,'3. Gasto Total '!$B$25:$B$43,0)),))</f>
        <v>0</v>
      </c>
      <c r="I711" s="40"/>
      <c r="J711" s="44"/>
      <c r="K711" s="44"/>
      <c r="L711" s="44"/>
      <c r="M711" s="44"/>
      <c r="N711" s="98">
        <f t="shared" si="139"/>
        <v>0</v>
      </c>
      <c r="O711" s="98">
        <f t="shared" si="140"/>
        <v>0</v>
      </c>
      <c r="P711" s="97">
        <f t="shared" si="141"/>
        <v>0</v>
      </c>
      <c r="Q711" s="44"/>
      <c r="R711" s="44"/>
      <c r="S711" s="53"/>
      <c r="T711" s="53"/>
      <c r="U711" s="97">
        <f t="shared" si="142"/>
        <v>0</v>
      </c>
      <c r="V711" s="44"/>
      <c r="W711" s="46"/>
      <c r="X711" s="54"/>
      <c r="Y711" s="53"/>
      <c r="Z711" s="97">
        <f t="shared" si="143"/>
        <v>0</v>
      </c>
      <c r="AA711" s="44"/>
      <c r="AB711" s="46"/>
      <c r="AC711" s="54"/>
      <c r="AD711" s="53"/>
      <c r="AE711" s="97">
        <f t="shared" si="144"/>
        <v>0</v>
      </c>
      <c r="AF711" s="97">
        <f t="shared" si="145"/>
        <v>0</v>
      </c>
      <c r="AG711" s="97">
        <f t="shared" si="146"/>
        <v>0</v>
      </c>
      <c r="AH711" s="97">
        <f t="shared" si="147"/>
        <v>0</v>
      </c>
      <c r="AI711" s="44"/>
      <c r="AJ711" s="46"/>
      <c r="AK711" s="46"/>
      <c r="AL711" s="97">
        <f t="shared" si="148"/>
        <v>0</v>
      </c>
      <c r="BC711" s="56" t="str">
        <f t="shared" si="149"/>
        <v/>
      </c>
    </row>
    <row r="712" spans="2:55" x14ac:dyDescent="0.25">
      <c r="B712" s="63"/>
      <c r="C712" s="64"/>
      <c r="D712" s="64"/>
      <c r="E712" s="64"/>
      <c r="F712" s="95">
        <f>IFERROR(INDEX('1. Paquetes y Tareas'!$F$16:$F$84,MATCH(BC713,'1. Paquetes y Tareas'!$E$16:$E$84,0)),0)</f>
        <v>0</v>
      </c>
      <c r="G712" s="50"/>
      <c r="H712" s="96">
        <f>IF(E712="Sí",IFERROR(INDEX('3. Gasto Total '!$J$25:$J$43,MATCH(G712,'3. Gasto Total '!$B$25:$B$43,0)),""),IFERROR(INDEX('3. Gasto Total '!$I$25:$I$43,MATCH(G712,'3. Gasto Total '!$B$25:$B$43,0)),))</f>
        <v>0</v>
      </c>
      <c r="I712" s="40"/>
      <c r="J712" s="44"/>
      <c r="K712" s="44"/>
      <c r="L712" s="44"/>
      <c r="M712" s="44"/>
      <c r="N712" s="98">
        <f t="shared" si="139"/>
        <v>0</v>
      </c>
      <c r="O712" s="98">
        <f t="shared" si="140"/>
        <v>0</v>
      </c>
      <c r="P712" s="97">
        <f t="shared" si="141"/>
        <v>0</v>
      </c>
      <c r="Q712" s="44"/>
      <c r="R712" s="44"/>
      <c r="S712" s="53"/>
      <c r="T712" s="53"/>
      <c r="U712" s="97">
        <f t="shared" si="142"/>
        <v>0</v>
      </c>
      <c r="V712" s="44"/>
      <c r="W712" s="46"/>
      <c r="X712" s="54"/>
      <c r="Y712" s="53"/>
      <c r="Z712" s="97">
        <f t="shared" si="143"/>
        <v>0</v>
      </c>
      <c r="AA712" s="44"/>
      <c r="AB712" s="46"/>
      <c r="AC712" s="54"/>
      <c r="AD712" s="53"/>
      <c r="AE712" s="97">
        <f t="shared" si="144"/>
        <v>0</v>
      </c>
      <c r="AF712" s="97">
        <f t="shared" si="145"/>
        <v>0</v>
      </c>
      <c r="AG712" s="97">
        <f t="shared" si="146"/>
        <v>0</v>
      </c>
      <c r="AH712" s="97">
        <f t="shared" si="147"/>
        <v>0</v>
      </c>
      <c r="AI712" s="44"/>
      <c r="AJ712" s="46"/>
      <c r="AK712" s="46"/>
      <c r="AL712" s="97">
        <f t="shared" si="148"/>
        <v>0</v>
      </c>
      <c r="BC712" s="56" t="str">
        <f t="shared" si="149"/>
        <v/>
      </c>
    </row>
    <row r="713" spans="2:55" x14ac:dyDescent="0.25">
      <c r="B713" s="63"/>
      <c r="C713" s="64"/>
      <c r="D713" s="64"/>
      <c r="E713" s="64"/>
      <c r="F713" s="95">
        <f>IFERROR(INDEX('1. Paquetes y Tareas'!$F$16:$F$84,MATCH(BC714,'1. Paquetes y Tareas'!$E$16:$E$84,0)),0)</f>
        <v>0</v>
      </c>
      <c r="G713" s="50"/>
      <c r="H713" s="96">
        <f>IF(E713="Sí",IFERROR(INDEX('3. Gasto Total '!$J$25:$J$43,MATCH(G713,'3. Gasto Total '!$B$25:$B$43,0)),""),IFERROR(INDEX('3. Gasto Total '!$I$25:$I$43,MATCH(G713,'3. Gasto Total '!$B$25:$B$43,0)),))</f>
        <v>0</v>
      </c>
      <c r="I713" s="40"/>
      <c r="J713" s="44"/>
      <c r="K713" s="44"/>
      <c r="L713" s="44"/>
      <c r="M713" s="44"/>
      <c r="N713" s="98">
        <f t="shared" si="139"/>
        <v>0</v>
      </c>
      <c r="O713" s="98">
        <f t="shared" si="140"/>
        <v>0</v>
      </c>
      <c r="P713" s="97">
        <f t="shared" si="141"/>
        <v>0</v>
      </c>
      <c r="Q713" s="44"/>
      <c r="R713" s="44"/>
      <c r="S713" s="53"/>
      <c r="T713" s="53"/>
      <c r="U713" s="97">
        <f t="shared" si="142"/>
        <v>0</v>
      </c>
      <c r="V713" s="44"/>
      <c r="W713" s="46"/>
      <c r="X713" s="54"/>
      <c r="Y713" s="53"/>
      <c r="Z713" s="97">
        <f t="shared" si="143"/>
        <v>0</v>
      </c>
      <c r="AA713" s="44"/>
      <c r="AB713" s="46"/>
      <c r="AC713" s="54"/>
      <c r="AD713" s="53"/>
      <c r="AE713" s="97">
        <f t="shared" si="144"/>
        <v>0</v>
      </c>
      <c r="AF713" s="97">
        <f t="shared" si="145"/>
        <v>0</v>
      </c>
      <c r="AG713" s="97">
        <f t="shared" si="146"/>
        <v>0</v>
      </c>
      <c r="AH713" s="97">
        <f t="shared" si="147"/>
        <v>0</v>
      </c>
      <c r="AI713" s="44"/>
      <c r="AJ713" s="46"/>
      <c r="AK713" s="46"/>
      <c r="AL713" s="97">
        <f t="shared" si="148"/>
        <v>0</v>
      </c>
      <c r="BC713" s="56" t="str">
        <f t="shared" si="149"/>
        <v/>
      </c>
    </row>
    <row r="714" spans="2:55" x14ac:dyDescent="0.25">
      <c r="B714" s="63"/>
      <c r="C714" s="64"/>
      <c r="D714" s="64"/>
      <c r="E714" s="64"/>
      <c r="F714" s="95">
        <f>IFERROR(INDEX('1. Paquetes y Tareas'!$F$16:$F$84,MATCH(BC715,'1. Paquetes y Tareas'!$E$16:$E$84,0)),0)</f>
        <v>0</v>
      </c>
      <c r="G714" s="50"/>
      <c r="H714" s="96">
        <f>IF(E714="Sí",IFERROR(INDEX('3. Gasto Total '!$J$25:$J$43,MATCH(G714,'3. Gasto Total '!$B$25:$B$43,0)),""),IFERROR(INDEX('3. Gasto Total '!$I$25:$I$43,MATCH(G714,'3. Gasto Total '!$B$25:$B$43,0)),))</f>
        <v>0</v>
      </c>
      <c r="I714" s="40"/>
      <c r="J714" s="44"/>
      <c r="K714" s="44"/>
      <c r="L714" s="44"/>
      <c r="M714" s="44"/>
      <c r="N714" s="98">
        <f t="shared" si="139"/>
        <v>0</v>
      </c>
      <c r="O714" s="98">
        <f t="shared" si="140"/>
        <v>0</v>
      </c>
      <c r="P714" s="97">
        <f t="shared" si="141"/>
        <v>0</v>
      </c>
      <c r="Q714" s="44"/>
      <c r="R714" s="44"/>
      <c r="S714" s="53"/>
      <c r="T714" s="53"/>
      <c r="U714" s="97">
        <f t="shared" si="142"/>
        <v>0</v>
      </c>
      <c r="V714" s="44"/>
      <c r="W714" s="46"/>
      <c r="X714" s="54"/>
      <c r="Y714" s="53"/>
      <c r="Z714" s="97">
        <f t="shared" si="143"/>
        <v>0</v>
      </c>
      <c r="AA714" s="44"/>
      <c r="AB714" s="46"/>
      <c r="AC714" s="54"/>
      <c r="AD714" s="53"/>
      <c r="AE714" s="97">
        <f t="shared" si="144"/>
        <v>0</v>
      </c>
      <c r="AF714" s="97">
        <f t="shared" si="145"/>
        <v>0</v>
      </c>
      <c r="AG714" s="97">
        <f t="shared" si="146"/>
        <v>0</v>
      </c>
      <c r="AH714" s="97">
        <f t="shared" si="147"/>
        <v>0</v>
      </c>
      <c r="AI714" s="44"/>
      <c r="AJ714" s="46"/>
      <c r="AK714" s="46"/>
      <c r="AL714" s="97">
        <f t="shared" si="148"/>
        <v>0</v>
      </c>
      <c r="BC714" s="56" t="str">
        <f t="shared" si="149"/>
        <v/>
      </c>
    </row>
    <row r="715" spans="2:55" x14ac:dyDescent="0.25">
      <c r="B715" s="63"/>
      <c r="C715" s="64"/>
      <c r="D715" s="64"/>
      <c r="E715" s="64"/>
      <c r="F715" s="95">
        <f>IFERROR(INDEX('1. Paquetes y Tareas'!$F$16:$F$84,MATCH(BC716,'1. Paquetes y Tareas'!$E$16:$E$84,0)),0)</f>
        <v>0</v>
      </c>
      <c r="G715" s="50"/>
      <c r="H715" s="96">
        <f>IF(E715="Sí",IFERROR(INDEX('3. Gasto Total '!$J$25:$J$43,MATCH(G715,'3. Gasto Total '!$B$25:$B$43,0)),""),IFERROR(INDEX('3. Gasto Total '!$I$25:$I$43,MATCH(G715,'3. Gasto Total '!$B$25:$B$43,0)),))</f>
        <v>0</v>
      </c>
      <c r="I715" s="40"/>
      <c r="J715" s="44"/>
      <c r="K715" s="44"/>
      <c r="L715" s="44"/>
      <c r="M715" s="44"/>
      <c r="N715" s="98">
        <f t="shared" si="139"/>
        <v>0</v>
      </c>
      <c r="O715" s="98">
        <f t="shared" si="140"/>
        <v>0</v>
      </c>
      <c r="P715" s="97">
        <f t="shared" si="141"/>
        <v>0</v>
      </c>
      <c r="Q715" s="44"/>
      <c r="R715" s="44"/>
      <c r="S715" s="53"/>
      <c r="T715" s="53"/>
      <c r="U715" s="97">
        <f t="shared" si="142"/>
        <v>0</v>
      </c>
      <c r="V715" s="44"/>
      <c r="W715" s="46"/>
      <c r="X715" s="54"/>
      <c r="Y715" s="53"/>
      <c r="Z715" s="97">
        <f t="shared" si="143"/>
        <v>0</v>
      </c>
      <c r="AA715" s="44"/>
      <c r="AB715" s="46"/>
      <c r="AC715" s="54"/>
      <c r="AD715" s="53"/>
      <c r="AE715" s="97">
        <f t="shared" si="144"/>
        <v>0</v>
      </c>
      <c r="AF715" s="97">
        <f t="shared" si="145"/>
        <v>0</v>
      </c>
      <c r="AG715" s="97">
        <f t="shared" si="146"/>
        <v>0</v>
      </c>
      <c r="AH715" s="97">
        <f t="shared" si="147"/>
        <v>0</v>
      </c>
      <c r="AI715" s="44"/>
      <c r="AJ715" s="46"/>
      <c r="AK715" s="46"/>
      <c r="AL715" s="97">
        <f t="shared" si="148"/>
        <v>0</v>
      </c>
      <c r="BC715" s="56" t="str">
        <f t="shared" si="149"/>
        <v/>
      </c>
    </row>
    <row r="716" spans="2:55" x14ac:dyDescent="0.25">
      <c r="B716" s="63"/>
      <c r="C716" s="64"/>
      <c r="D716" s="64"/>
      <c r="E716" s="64"/>
      <c r="F716" s="95">
        <f>IFERROR(INDEX('1. Paquetes y Tareas'!$F$16:$F$84,MATCH(BC717,'1. Paquetes y Tareas'!$E$16:$E$84,0)),0)</f>
        <v>0</v>
      </c>
      <c r="G716" s="50"/>
      <c r="H716" s="96">
        <f>IF(E716="Sí",IFERROR(INDEX('3. Gasto Total '!$J$25:$J$43,MATCH(G716,'3. Gasto Total '!$B$25:$B$43,0)),""),IFERROR(INDEX('3. Gasto Total '!$I$25:$I$43,MATCH(G716,'3. Gasto Total '!$B$25:$B$43,0)),))</f>
        <v>0</v>
      </c>
      <c r="I716" s="40"/>
      <c r="J716" s="44"/>
      <c r="K716" s="44"/>
      <c r="L716" s="44"/>
      <c r="M716" s="44"/>
      <c r="N716" s="98">
        <f t="shared" si="139"/>
        <v>0</v>
      </c>
      <c r="O716" s="98">
        <f t="shared" si="140"/>
        <v>0</v>
      </c>
      <c r="P716" s="97">
        <f t="shared" si="141"/>
        <v>0</v>
      </c>
      <c r="Q716" s="44"/>
      <c r="R716" s="44"/>
      <c r="S716" s="53"/>
      <c r="T716" s="53"/>
      <c r="U716" s="97">
        <f t="shared" si="142"/>
        <v>0</v>
      </c>
      <c r="V716" s="44"/>
      <c r="W716" s="46"/>
      <c r="X716" s="54"/>
      <c r="Y716" s="53"/>
      <c r="Z716" s="97">
        <f t="shared" si="143"/>
        <v>0</v>
      </c>
      <c r="AA716" s="44"/>
      <c r="AB716" s="46"/>
      <c r="AC716" s="54"/>
      <c r="AD716" s="53"/>
      <c r="AE716" s="97">
        <f t="shared" si="144"/>
        <v>0</v>
      </c>
      <c r="AF716" s="97">
        <f t="shared" si="145"/>
        <v>0</v>
      </c>
      <c r="AG716" s="97">
        <f t="shared" si="146"/>
        <v>0</v>
      </c>
      <c r="AH716" s="97">
        <f t="shared" si="147"/>
        <v>0</v>
      </c>
      <c r="AI716" s="44"/>
      <c r="AJ716" s="46"/>
      <c r="AK716" s="46"/>
      <c r="AL716" s="97">
        <f t="shared" si="148"/>
        <v>0</v>
      </c>
      <c r="BC716" s="56" t="str">
        <f t="shared" si="149"/>
        <v/>
      </c>
    </row>
    <row r="717" spans="2:55" x14ac:dyDescent="0.25">
      <c r="B717" s="63"/>
      <c r="C717" s="64"/>
      <c r="D717" s="64"/>
      <c r="E717" s="64"/>
      <c r="F717" s="95">
        <f>IFERROR(INDEX('1. Paquetes y Tareas'!$F$16:$F$84,MATCH(BC718,'1. Paquetes y Tareas'!$E$16:$E$84,0)),0)</f>
        <v>0</v>
      </c>
      <c r="G717" s="50"/>
      <c r="H717" s="96">
        <f>IF(E717="Sí",IFERROR(INDEX('3. Gasto Total '!$J$25:$J$43,MATCH(G717,'3. Gasto Total '!$B$25:$B$43,0)),""),IFERROR(INDEX('3. Gasto Total '!$I$25:$I$43,MATCH(G717,'3. Gasto Total '!$B$25:$B$43,0)),))</f>
        <v>0</v>
      </c>
      <c r="I717" s="40"/>
      <c r="J717" s="44"/>
      <c r="K717" s="44"/>
      <c r="L717" s="44"/>
      <c r="M717" s="44"/>
      <c r="N717" s="98">
        <f t="shared" si="139"/>
        <v>0</v>
      </c>
      <c r="O717" s="98">
        <f t="shared" si="140"/>
        <v>0</v>
      </c>
      <c r="P717" s="97">
        <f t="shared" si="141"/>
        <v>0</v>
      </c>
      <c r="Q717" s="44"/>
      <c r="R717" s="44"/>
      <c r="S717" s="53"/>
      <c r="T717" s="53"/>
      <c r="U717" s="97">
        <f t="shared" si="142"/>
        <v>0</v>
      </c>
      <c r="V717" s="44"/>
      <c r="W717" s="46"/>
      <c r="X717" s="54"/>
      <c r="Y717" s="53"/>
      <c r="Z717" s="97">
        <f t="shared" si="143"/>
        <v>0</v>
      </c>
      <c r="AA717" s="44"/>
      <c r="AB717" s="46"/>
      <c r="AC717" s="54"/>
      <c r="AD717" s="53"/>
      <c r="AE717" s="97">
        <f t="shared" si="144"/>
        <v>0</v>
      </c>
      <c r="AF717" s="97">
        <f t="shared" si="145"/>
        <v>0</v>
      </c>
      <c r="AG717" s="97">
        <f t="shared" si="146"/>
        <v>0</v>
      </c>
      <c r="AH717" s="97">
        <f t="shared" si="147"/>
        <v>0</v>
      </c>
      <c r="AI717" s="44"/>
      <c r="AJ717" s="46"/>
      <c r="AK717" s="46"/>
      <c r="AL717" s="97">
        <f t="shared" si="148"/>
        <v>0</v>
      </c>
      <c r="BC717" s="56" t="str">
        <f t="shared" si="149"/>
        <v/>
      </c>
    </row>
    <row r="718" spans="2:55" x14ac:dyDescent="0.25">
      <c r="B718" s="63"/>
      <c r="C718" s="64"/>
      <c r="D718" s="64"/>
      <c r="E718" s="64"/>
      <c r="F718" s="95">
        <f>IFERROR(INDEX('1. Paquetes y Tareas'!$F$16:$F$84,MATCH(BC719,'1. Paquetes y Tareas'!$E$16:$E$84,0)),0)</f>
        <v>0</v>
      </c>
      <c r="G718" s="50"/>
      <c r="H718" s="96">
        <f>IF(E718="Sí",IFERROR(INDEX('3. Gasto Total '!$J$25:$J$43,MATCH(G718,'3. Gasto Total '!$B$25:$B$43,0)),""),IFERROR(INDEX('3. Gasto Total '!$I$25:$I$43,MATCH(G718,'3. Gasto Total '!$B$25:$B$43,0)),))</f>
        <v>0</v>
      </c>
      <c r="I718" s="40"/>
      <c r="J718" s="44"/>
      <c r="K718" s="44"/>
      <c r="L718" s="44"/>
      <c r="M718" s="44"/>
      <c r="N718" s="98">
        <f t="shared" si="139"/>
        <v>0</v>
      </c>
      <c r="O718" s="98">
        <f t="shared" si="140"/>
        <v>0</v>
      </c>
      <c r="P718" s="97">
        <f t="shared" si="141"/>
        <v>0</v>
      </c>
      <c r="Q718" s="44"/>
      <c r="R718" s="44"/>
      <c r="S718" s="53"/>
      <c r="T718" s="53"/>
      <c r="U718" s="97">
        <f t="shared" si="142"/>
        <v>0</v>
      </c>
      <c r="V718" s="44"/>
      <c r="W718" s="46"/>
      <c r="X718" s="54"/>
      <c r="Y718" s="53"/>
      <c r="Z718" s="97">
        <f t="shared" si="143"/>
        <v>0</v>
      </c>
      <c r="AA718" s="44"/>
      <c r="AB718" s="46"/>
      <c r="AC718" s="54"/>
      <c r="AD718" s="53"/>
      <c r="AE718" s="97">
        <f t="shared" si="144"/>
        <v>0</v>
      </c>
      <c r="AF718" s="97">
        <f t="shared" si="145"/>
        <v>0</v>
      </c>
      <c r="AG718" s="97">
        <f t="shared" si="146"/>
        <v>0</v>
      </c>
      <c r="AH718" s="97">
        <f t="shared" si="147"/>
        <v>0</v>
      </c>
      <c r="AI718" s="44"/>
      <c r="AJ718" s="46"/>
      <c r="AK718" s="46"/>
      <c r="AL718" s="97">
        <f t="shared" si="148"/>
        <v>0</v>
      </c>
      <c r="BC718" s="56" t="str">
        <f t="shared" si="149"/>
        <v/>
      </c>
    </row>
    <row r="719" spans="2:55" x14ac:dyDescent="0.25">
      <c r="B719" s="63"/>
      <c r="C719" s="64"/>
      <c r="D719" s="64"/>
      <c r="E719" s="64"/>
      <c r="F719" s="95">
        <f>IFERROR(INDEX('1. Paquetes y Tareas'!$F$16:$F$84,MATCH(BC720,'1. Paquetes y Tareas'!$E$16:$E$84,0)),0)</f>
        <v>0</v>
      </c>
      <c r="G719" s="50"/>
      <c r="H719" s="96">
        <f>IF(E719="Sí",IFERROR(INDEX('3. Gasto Total '!$J$25:$J$43,MATCH(G719,'3. Gasto Total '!$B$25:$B$43,0)),""),IFERROR(INDEX('3. Gasto Total '!$I$25:$I$43,MATCH(G719,'3. Gasto Total '!$B$25:$B$43,0)),))</f>
        <v>0</v>
      </c>
      <c r="I719" s="40"/>
      <c r="J719" s="44"/>
      <c r="K719" s="44"/>
      <c r="L719" s="44"/>
      <c r="M719" s="44"/>
      <c r="N719" s="98">
        <f t="shared" si="139"/>
        <v>0</v>
      </c>
      <c r="O719" s="98">
        <f t="shared" si="140"/>
        <v>0</v>
      </c>
      <c r="P719" s="97">
        <f t="shared" si="141"/>
        <v>0</v>
      </c>
      <c r="Q719" s="44"/>
      <c r="R719" s="44"/>
      <c r="S719" s="53"/>
      <c r="T719" s="53"/>
      <c r="U719" s="97">
        <f t="shared" si="142"/>
        <v>0</v>
      </c>
      <c r="V719" s="44"/>
      <c r="W719" s="46"/>
      <c r="X719" s="54"/>
      <c r="Y719" s="53"/>
      <c r="Z719" s="97">
        <f t="shared" si="143"/>
        <v>0</v>
      </c>
      <c r="AA719" s="44"/>
      <c r="AB719" s="46"/>
      <c r="AC719" s="54"/>
      <c r="AD719" s="53"/>
      <c r="AE719" s="97">
        <f t="shared" si="144"/>
        <v>0</v>
      </c>
      <c r="AF719" s="97">
        <f t="shared" si="145"/>
        <v>0</v>
      </c>
      <c r="AG719" s="97">
        <f t="shared" si="146"/>
        <v>0</v>
      </c>
      <c r="AH719" s="97">
        <f t="shared" si="147"/>
        <v>0</v>
      </c>
      <c r="AI719" s="44"/>
      <c r="AJ719" s="46"/>
      <c r="AK719" s="46"/>
      <c r="AL719" s="97">
        <f t="shared" si="148"/>
        <v>0</v>
      </c>
      <c r="BC719" s="56" t="str">
        <f t="shared" si="149"/>
        <v/>
      </c>
    </row>
    <row r="720" spans="2:55" x14ac:dyDescent="0.25">
      <c r="B720" s="63"/>
      <c r="C720" s="64"/>
      <c r="D720" s="64"/>
      <c r="E720" s="64"/>
      <c r="F720" s="95">
        <f>IFERROR(INDEX('1. Paquetes y Tareas'!$F$16:$F$84,MATCH(BC721,'1. Paquetes y Tareas'!$E$16:$E$84,0)),0)</f>
        <v>0</v>
      </c>
      <c r="G720" s="50"/>
      <c r="H720" s="96">
        <f>IF(E720="Sí",IFERROR(INDEX('3. Gasto Total '!$J$25:$J$43,MATCH(G720,'3. Gasto Total '!$B$25:$B$43,0)),""),IFERROR(INDEX('3. Gasto Total '!$I$25:$I$43,MATCH(G720,'3. Gasto Total '!$B$25:$B$43,0)),))</f>
        <v>0</v>
      </c>
      <c r="I720" s="40"/>
      <c r="J720" s="44"/>
      <c r="K720" s="44"/>
      <c r="L720" s="44"/>
      <c r="M720" s="44"/>
      <c r="N720" s="98">
        <f t="shared" si="136"/>
        <v>0</v>
      </c>
      <c r="O720" s="98">
        <f t="shared" si="137"/>
        <v>0</v>
      </c>
      <c r="P720" s="97">
        <f t="shared" si="128"/>
        <v>0</v>
      </c>
      <c r="Q720" s="44"/>
      <c r="R720" s="44"/>
      <c r="S720" s="53"/>
      <c r="T720" s="53"/>
      <c r="U720" s="97">
        <f t="shared" si="129"/>
        <v>0</v>
      </c>
      <c r="V720" s="44"/>
      <c r="W720" s="46"/>
      <c r="X720" s="54"/>
      <c r="Y720" s="53"/>
      <c r="Z720" s="97">
        <f t="shared" si="130"/>
        <v>0</v>
      </c>
      <c r="AA720" s="44"/>
      <c r="AB720" s="46"/>
      <c r="AC720" s="54"/>
      <c r="AD720" s="53"/>
      <c r="AE720" s="97">
        <f t="shared" si="131"/>
        <v>0</v>
      </c>
      <c r="AF720" s="97">
        <f t="shared" si="132"/>
        <v>0</v>
      </c>
      <c r="AG720" s="97">
        <f t="shared" si="133"/>
        <v>0</v>
      </c>
      <c r="AH720" s="97">
        <f t="shared" si="134"/>
        <v>0</v>
      </c>
      <c r="AI720" s="44"/>
      <c r="AJ720" s="46"/>
      <c r="AK720" s="46"/>
      <c r="AL720" s="97">
        <f t="shared" si="135"/>
        <v>0</v>
      </c>
      <c r="BC720" s="56" t="str">
        <f>CONCATENATE(B579,C579,D579)</f>
        <v/>
      </c>
    </row>
    <row r="721" spans="2:55" x14ac:dyDescent="0.25">
      <c r="B721" s="63"/>
      <c r="C721" s="64"/>
      <c r="D721" s="64"/>
      <c r="E721" s="64"/>
      <c r="F721" s="95">
        <f>IFERROR(INDEX('1. Paquetes y Tareas'!$F$16:$F$84,MATCH(BC722,'1. Paquetes y Tareas'!$E$16:$E$84,0)),0)</f>
        <v>0</v>
      </c>
      <c r="G721" s="50"/>
      <c r="H721" s="96">
        <f>IF(E721="Sí",IFERROR(INDEX('3. Gasto Total '!$J$25:$J$43,MATCH(G721,'3. Gasto Total '!$B$25:$B$43,0)),""),IFERROR(INDEX('3. Gasto Total '!$I$25:$I$43,MATCH(G721,'3. Gasto Total '!$B$25:$B$43,0)),))</f>
        <v>0</v>
      </c>
      <c r="I721" s="40"/>
      <c r="J721" s="44"/>
      <c r="K721" s="44"/>
      <c r="L721" s="44"/>
      <c r="M721" s="44"/>
      <c r="N721" s="98">
        <f t="shared" si="136"/>
        <v>0</v>
      </c>
      <c r="O721" s="98">
        <f t="shared" si="137"/>
        <v>0</v>
      </c>
      <c r="P721" s="97">
        <f t="shared" si="128"/>
        <v>0</v>
      </c>
      <c r="Q721" s="44"/>
      <c r="R721" s="44"/>
      <c r="S721" s="53"/>
      <c r="T721" s="53"/>
      <c r="U721" s="97">
        <f t="shared" si="129"/>
        <v>0</v>
      </c>
      <c r="V721" s="44"/>
      <c r="W721" s="46"/>
      <c r="X721" s="54"/>
      <c r="Y721" s="53"/>
      <c r="Z721" s="97">
        <f t="shared" si="130"/>
        <v>0</v>
      </c>
      <c r="AA721" s="44"/>
      <c r="AB721" s="46"/>
      <c r="AC721" s="54"/>
      <c r="AD721" s="53"/>
      <c r="AE721" s="97">
        <f t="shared" si="131"/>
        <v>0</v>
      </c>
      <c r="AF721" s="97">
        <f t="shared" si="132"/>
        <v>0</v>
      </c>
      <c r="AG721" s="97">
        <f t="shared" si="133"/>
        <v>0</v>
      </c>
      <c r="AH721" s="97">
        <f t="shared" si="134"/>
        <v>0</v>
      </c>
      <c r="AI721" s="44"/>
      <c r="AJ721" s="46"/>
      <c r="AK721" s="46"/>
      <c r="AL721" s="97">
        <f t="shared" si="135"/>
        <v>0</v>
      </c>
      <c r="BC721" s="56" t="str">
        <f t="shared" si="138"/>
        <v/>
      </c>
    </row>
    <row r="722" spans="2:55" x14ac:dyDescent="0.25">
      <c r="B722" s="63"/>
      <c r="C722" s="64"/>
      <c r="D722" s="64"/>
      <c r="E722" s="64"/>
      <c r="F722" s="95">
        <f>IFERROR(INDEX('1. Paquetes y Tareas'!$F$16:$F$84,MATCH(BC723,'1. Paquetes y Tareas'!$E$16:$E$84,0)),0)</f>
        <v>0</v>
      </c>
      <c r="G722" s="50"/>
      <c r="H722" s="96">
        <f>IF(E722="Sí",IFERROR(INDEX('3. Gasto Total '!$J$25:$J$43,MATCH(G722,'3. Gasto Total '!$B$25:$B$43,0)),""),IFERROR(INDEX('3. Gasto Total '!$I$25:$I$43,MATCH(G722,'3. Gasto Total '!$B$25:$B$43,0)),))</f>
        <v>0</v>
      </c>
      <c r="I722" s="40"/>
      <c r="J722" s="44"/>
      <c r="K722" s="44"/>
      <c r="L722" s="44"/>
      <c r="M722" s="44"/>
      <c r="N722" s="98">
        <f t="shared" si="136"/>
        <v>0</v>
      </c>
      <c r="O722" s="98">
        <f t="shared" si="137"/>
        <v>0</v>
      </c>
      <c r="P722" s="97">
        <f t="shared" si="128"/>
        <v>0</v>
      </c>
      <c r="Q722" s="44"/>
      <c r="R722" s="44"/>
      <c r="S722" s="53"/>
      <c r="T722" s="53"/>
      <c r="U722" s="97">
        <f t="shared" si="129"/>
        <v>0</v>
      </c>
      <c r="V722" s="44"/>
      <c r="W722" s="46"/>
      <c r="X722" s="54"/>
      <c r="Y722" s="53"/>
      <c r="Z722" s="97">
        <f t="shared" si="130"/>
        <v>0</v>
      </c>
      <c r="AA722" s="44"/>
      <c r="AB722" s="46"/>
      <c r="AC722" s="54"/>
      <c r="AD722" s="53"/>
      <c r="AE722" s="97">
        <f t="shared" si="131"/>
        <v>0</v>
      </c>
      <c r="AF722" s="97">
        <f t="shared" si="132"/>
        <v>0</v>
      </c>
      <c r="AG722" s="97">
        <f t="shared" si="133"/>
        <v>0</v>
      </c>
      <c r="AH722" s="97">
        <f t="shared" si="134"/>
        <v>0</v>
      </c>
      <c r="AI722" s="44"/>
      <c r="AJ722" s="46"/>
      <c r="AK722" s="46"/>
      <c r="AL722" s="97">
        <f t="shared" si="135"/>
        <v>0</v>
      </c>
      <c r="BC722" s="56" t="str">
        <f t="shared" si="138"/>
        <v/>
      </c>
    </row>
    <row r="723" spans="2:55" x14ac:dyDescent="0.25">
      <c r="B723" s="63"/>
      <c r="C723" s="64"/>
      <c r="D723" s="64"/>
      <c r="E723" s="64"/>
      <c r="F723" s="95">
        <f>IFERROR(INDEX('1. Paquetes y Tareas'!$F$16:$F$84,MATCH(BC724,'1. Paquetes y Tareas'!$E$16:$E$84,0)),0)</f>
        <v>0</v>
      </c>
      <c r="G723" s="50"/>
      <c r="H723" s="96">
        <f>IF(E723="Sí",IFERROR(INDEX('3. Gasto Total '!$J$25:$J$43,MATCH(G723,'3. Gasto Total '!$B$25:$B$43,0)),""),IFERROR(INDEX('3. Gasto Total '!$I$25:$I$43,MATCH(G723,'3. Gasto Total '!$B$25:$B$43,0)),))</f>
        <v>0</v>
      </c>
      <c r="I723" s="40"/>
      <c r="J723" s="44"/>
      <c r="K723" s="44"/>
      <c r="L723" s="44"/>
      <c r="M723" s="44"/>
      <c r="N723" s="98">
        <f t="shared" si="136"/>
        <v>0</v>
      </c>
      <c r="O723" s="98">
        <f t="shared" si="137"/>
        <v>0</v>
      </c>
      <c r="P723" s="97">
        <f t="shared" si="128"/>
        <v>0</v>
      </c>
      <c r="Q723" s="44"/>
      <c r="R723" s="44"/>
      <c r="S723" s="53"/>
      <c r="T723" s="53"/>
      <c r="U723" s="97">
        <f t="shared" si="129"/>
        <v>0</v>
      </c>
      <c r="V723" s="44"/>
      <c r="W723" s="46"/>
      <c r="X723" s="54"/>
      <c r="Y723" s="53"/>
      <c r="Z723" s="97">
        <f t="shared" si="130"/>
        <v>0</v>
      </c>
      <c r="AA723" s="44"/>
      <c r="AB723" s="46"/>
      <c r="AC723" s="54"/>
      <c r="AD723" s="53"/>
      <c r="AE723" s="97">
        <f t="shared" si="131"/>
        <v>0</v>
      </c>
      <c r="AF723" s="97">
        <f t="shared" si="132"/>
        <v>0</v>
      </c>
      <c r="AG723" s="97">
        <f t="shared" si="133"/>
        <v>0</v>
      </c>
      <c r="AH723" s="97">
        <f t="shared" si="134"/>
        <v>0</v>
      </c>
      <c r="AI723" s="44"/>
      <c r="AJ723" s="46"/>
      <c r="AK723" s="46"/>
      <c r="AL723" s="97">
        <f t="shared" si="135"/>
        <v>0</v>
      </c>
      <c r="BC723" s="56" t="str">
        <f t="shared" si="138"/>
        <v/>
      </c>
    </row>
    <row r="724" spans="2:55" x14ac:dyDescent="0.25">
      <c r="B724" s="63"/>
      <c r="C724" s="64"/>
      <c r="D724" s="64"/>
      <c r="E724" s="64"/>
      <c r="F724" s="95">
        <f>IFERROR(INDEX('1. Paquetes y Tareas'!$F$16:$F$84,MATCH(BC725,'1. Paquetes y Tareas'!$E$16:$E$84,0)),0)</f>
        <v>0</v>
      </c>
      <c r="G724" s="50"/>
      <c r="H724" s="96">
        <f>IF(E724="Sí",IFERROR(INDEX('3. Gasto Total '!$J$25:$J$43,MATCH(G724,'3. Gasto Total '!$B$25:$B$43,0)),""),IFERROR(INDEX('3. Gasto Total '!$I$25:$I$43,MATCH(G724,'3. Gasto Total '!$B$25:$B$43,0)),))</f>
        <v>0</v>
      </c>
      <c r="I724" s="40"/>
      <c r="J724" s="44"/>
      <c r="K724" s="44"/>
      <c r="L724" s="44"/>
      <c r="M724" s="44"/>
      <c r="N724" s="98">
        <f t="shared" si="136"/>
        <v>0</v>
      </c>
      <c r="O724" s="98">
        <f t="shared" si="137"/>
        <v>0</v>
      </c>
      <c r="P724" s="97">
        <f t="shared" si="128"/>
        <v>0</v>
      </c>
      <c r="Q724" s="44"/>
      <c r="R724" s="44"/>
      <c r="S724" s="53"/>
      <c r="T724" s="53"/>
      <c r="U724" s="97">
        <f t="shared" si="129"/>
        <v>0</v>
      </c>
      <c r="V724" s="44"/>
      <c r="W724" s="46"/>
      <c r="X724" s="54"/>
      <c r="Y724" s="53"/>
      <c r="Z724" s="97">
        <f t="shared" si="130"/>
        <v>0</v>
      </c>
      <c r="AA724" s="44"/>
      <c r="AB724" s="46"/>
      <c r="AC724" s="54"/>
      <c r="AD724" s="53"/>
      <c r="AE724" s="97">
        <f t="shared" si="131"/>
        <v>0</v>
      </c>
      <c r="AF724" s="97">
        <f t="shared" si="132"/>
        <v>0</v>
      </c>
      <c r="AG724" s="97">
        <f t="shared" si="133"/>
        <v>0</v>
      </c>
      <c r="AH724" s="97">
        <f t="shared" si="134"/>
        <v>0</v>
      </c>
      <c r="AI724" s="44"/>
      <c r="AJ724" s="46"/>
      <c r="AK724" s="46"/>
      <c r="AL724" s="97">
        <f t="shared" si="135"/>
        <v>0</v>
      </c>
      <c r="BC724" s="56" t="str">
        <f t="shared" si="138"/>
        <v/>
      </c>
    </row>
    <row r="725" spans="2:55" x14ac:dyDescent="0.25">
      <c r="B725" s="63"/>
      <c r="C725" s="64"/>
      <c r="D725" s="64"/>
      <c r="E725" s="64"/>
      <c r="F725" s="95">
        <f>IFERROR(INDEX('1. Paquetes y Tareas'!$F$16:$F$84,MATCH(BC726,'1. Paquetes y Tareas'!$E$16:$E$84,0)),0)</f>
        <v>0</v>
      </c>
      <c r="G725" s="50"/>
      <c r="H725" s="96">
        <f>IF(E725="Sí",IFERROR(INDEX('3. Gasto Total '!$J$25:$J$43,MATCH(G725,'3. Gasto Total '!$B$25:$B$43,0)),""),IFERROR(INDEX('3. Gasto Total '!$I$25:$I$43,MATCH(G725,'3. Gasto Total '!$B$25:$B$43,0)),))</f>
        <v>0</v>
      </c>
      <c r="I725" s="40"/>
      <c r="J725" s="44"/>
      <c r="K725" s="44"/>
      <c r="L725" s="44"/>
      <c r="M725" s="44"/>
      <c r="N725" s="98">
        <f t="shared" si="136"/>
        <v>0</v>
      </c>
      <c r="O725" s="98">
        <f t="shared" si="137"/>
        <v>0</v>
      </c>
      <c r="P725" s="97">
        <f t="shared" si="128"/>
        <v>0</v>
      </c>
      <c r="Q725" s="44"/>
      <c r="R725" s="44"/>
      <c r="S725" s="53"/>
      <c r="T725" s="53"/>
      <c r="U725" s="97">
        <f t="shared" si="129"/>
        <v>0</v>
      </c>
      <c r="V725" s="44"/>
      <c r="W725" s="46"/>
      <c r="X725" s="54"/>
      <c r="Y725" s="53"/>
      <c r="Z725" s="97">
        <f t="shared" si="130"/>
        <v>0</v>
      </c>
      <c r="AA725" s="44"/>
      <c r="AB725" s="46"/>
      <c r="AC725" s="54"/>
      <c r="AD725" s="53"/>
      <c r="AE725" s="97">
        <f t="shared" si="131"/>
        <v>0</v>
      </c>
      <c r="AF725" s="97">
        <f t="shared" si="132"/>
        <v>0</v>
      </c>
      <c r="AG725" s="97">
        <f t="shared" si="133"/>
        <v>0</v>
      </c>
      <c r="AH725" s="97">
        <f t="shared" si="134"/>
        <v>0</v>
      </c>
      <c r="AI725" s="44"/>
      <c r="AJ725" s="46"/>
      <c r="AK725" s="46"/>
      <c r="AL725" s="97">
        <f t="shared" si="135"/>
        <v>0</v>
      </c>
      <c r="BC725" s="56" t="str">
        <f t="shared" si="138"/>
        <v/>
      </c>
    </row>
    <row r="726" spans="2:55" x14ac:dyDescent="0.25">
      <c r="B726" s="63"/>
      <c r="C726" s="64"/>
      <c r="D726" s="64"/>
      <c r="E726" s="64"/>
      <c r="F726" s="95">
        <f>IFERROR(INDEX('1. Paquetes y Tareas'!$F$16:$F$84,MATCH(BC727,'1. Paquetes y Tareas'!$E$16:$E$84,0)),0)</f>
        <v>0</v>
      </c>
      <c r="G726" s="50"/>
      <c r="H726" s="96">
        <f>IF(E726="Sí",IFERROR(INDEX('3. Gasto Total '!$J$25:$J$43,MATCH(G726,'3. Gasto Total '!$B$25:$B$43,0)),""),IFERROR(INDEX('3. Gasto Total '!$I$25:$I$43,MATCH(G726,'3. Gasto Total '!$B$25:$B$43,0)),))</f>
        <v>0</v>
      </c>
      <c r="I726" s="40"/>
      <c r="J726" s="44"/>
      <c r="K726" s="44"/>
      <c r="L726" s="44"/>
      <c r="M726" s="44"/>
      <c r="N726" s="98">
        <f t="shared" si="136"/>
        <v>0</v>
      </c>
      <c r="O726" s="98">
        <f t="shared" si="137"/>
        <v>0</v>
      </c>
      <c r="P726" s="97">
        <f t="shared" si="128"/>
        <v>0</v>
      </c>
      <c r="Q726" s="44"/>
      <c r="R726" s="44"/>
      <c r="S726" s="53"/>
      <c r="T726" s="53"/>
      <c r="U726" s="97">
        <f t="shared" si="129"/>
        <v>0</v>
      </c>
      <c r="V726" s="44"/>
      <c r="W726" s="46"/>
      <c r="X726" s="54"/>
      <c r="Y726" s="53"/>
      <c r="Z726" s="97">
        <f t="shared" si="130"/>
        <v>0</v>
      </c>
      <c r="AA726" s="44"/>
      <c r="AB726" s="46"/>
      <c r="AC726" s="54"/>
      <c r="AD726" s="53"/>
      <c r="AE726" s="97">
        <f t="shared" si="131"/>
        <v>0</v>
      </c>
      <c r="AF726" s="97">
        <f t="shared" si="132"/>
        <v>0</v>
      </c>
      <c r="AG726" s="97">
        <f t="shared" si="133"/>
        <v>0</v>
      </c>
      <c r="AH726" s="97">
        <f t="shared" si="134"/>
        <v>0</v>
      </c>
      <c r="AI726" s="44"/>
      <c r="AJ726" s="46"/>
      <c r="AK726" s="46"/>
      <c r="AL726" s="97">
        <f t="shared" si="135"/>
        <v>0</v>
      </c>
      <c r="BC726" s="56" t="str">
        <f t="shared" si="138"/>
        <v/>
      </c>
    </row>
    <row r="727" spans="2:55" x14ac:dyDescent="0.25">
      <c r="B727" s="63"/>
      <c r="C727" s="64"/>
      <c r="D727" s="64"/>
      <c r="E727" s="64"/>
      <c r="F727" s="95">
        <f>IFERROR(INDEX('1. Paquetes y Tareas'!$F$16:$F$84,MATCH(BC728,'1. Paquetes y Tareas'!$E$16:$E$84,0)),0)</f>
        <v>0</v>
      </c>
      <c r="G727" s="50"/>
      <c r="H727" s="96">
        <f>IF(E727="Sí",IFERROR(INDEX('3. Gasto Total '!$J$25:$J$43,MATCH(G727,'3. Gasto Total '!$B$25:$B$43,0)),""),IFERROR(INDEX('3. Gasto Total '!$I$25:$I$43,MATCH(G727,'3. Gasto Total '!$B$25:$B$43,0)),))</f>
        <v>0</v>
      </c>
      <c r="I727" s="40"/>
      <c r="J727" s="44"/>
      <c r="K727" s="44"/>
      <c r="L727" s="44"/>
      <c r="M727" s="44"/>
      <c r="N727" s="98">
        <f t="shared" si="136"/>
        <v>0</v>
      </c>
      <c r="O727" s="98">
        <f t="shared" si="137"/>
        <v>0</v>
      </c>
      <c r="P727" s="97">
        <f t="shared" si="128"/>
        <v>0</v>
      </c>
      <c r="Q727" s="44"/>
      <c r="R727" s="44"/>
      <c r="S727" s="53"/>
      <c r="T727" s="53"/>
      <c r="U727" s="97">
        <f t="shared" si="129"/>
        <v>0</v>
      </c>
      <c r="V727" s="44"/>
      <c r="W727" s="46"/>
      <c r="X727" s="54"/>
      <c r="Y727" s="53"/>
      <c r="Z727" s="97">
        <f t="shared" si="130"/>
        <v>0</v>
      </c>
      <c r="AA727" s="44"/>
      <c r="AB727" s="46"/>
      <c r="AC727" s="54"/>
      <c r="AD727" s="53"/>
      <c r="AE727" s="97">
        <f t="shared" si="131"/>
        <v>0</v>
      </c>
      <c r="AF727" s="97">
        <f t="shared" si="132"/>
        <v>0</v>
      </c>
      <c r="AG727" s="97">
        <f t="shared" si="133"/>
        <v>0</v>
      </c>
      <c r="AH727" s="97">
        <f t="shared" si="134"/>
        <v>0</v>
      </c>
      <c r="AI727" s="44"/>
      <c r="AJ727" s="46"/>
      <c r="AK727" s="46"/>
      <c r="AL727" s="97">
        <f t="shared" si="135"/>
        <v>0</v>
      </c>
      <c r="BC727" s="56" t="str">
        <f t="shared" si="138"/>
        <v/>
      </c>
    </row>
    <row r="728" spans="2:55" x14ac:dyDescent="0.25">
      <c r="B728" s="63"/>
      <c r="C728" s="64"/>
      <c r="D728" s="64"/>
      <c r="E728" s="64"/>
      <c r="F728" s="95">
        <f>IFERROR(INDEX('1. Paquetes y Tareas'!$F$16:$F$84,MATCH(BC729,'1. Paquetes y Tareas'!$E$16:$E$84,0)),0)</f>
        <v>0</v>
      </c>
      <c r="G728" s="50"/>
      <c r="H728" s="96">
        <f>IF(E728="Sí",IFERROR(INDEX('3. Gasto Total '!$J$25:$J$43,MATCH(G728,'3. Gasto Total '!$B$25:$B$43,0)),""),IFERROR(INDEX('3. Gasto Total '!$I$25:$I$43,MATCH(G728,'3. Gasto Total '!$B$25:$B$43,0)),))</f>
        <v>0</v>
      </c>
      <c r="I728" s="40"/>
      <c r="J728" s="44"/>
      <c r="K728" s="44"/>
      <c r="L728" s="44"/>
      <c r="M728" s="44"/>
      <c r="N728" s="98">
        <f t="shared" si="136"/>
        <v>0</v>
      </c>
      <c r="O728" s="98">
        <f t="shared" si="137"/>
        <v>0</v>
      </c>
      <c r="P728" s="97">
        <f t="shared" si="128"/>
        <v>0</v>
      </c>
      <c r="Q728" s="44"/>
      <c r="R728" s="44"/>
      <c r="S728" s="53"/>
      <c r="T728" s="53"/>
      <c r="U728" s="97">
        <f t="shared" si="129"/>
        <v>0</v>
      </c>
      <c r="V728" s="44"/>
      <c r="W728" s="46"/>
      <c r="X728" s="54"/>
      <c r="Y728" s="53"/>
      <c r="Z728" s="97">
        <f t="shared" si="130"/>
        <v>0</v>
      </c>
      <c r="AA728" s="44"/>
      <c r="AB728" s="46"/>
      <c r="AC728" s="54"/>
      <c r="AD728" s="53"/>
      <c r="AE728" s="97">
        <f t="shared" si="131"/>
        <v>0</v>
      </c>
      <c r="AF728" s="97">
        <f t="shared" si="132"/>
        <v>0</v>
      </c>
      <c r="AG728" s="97">
        <f t="shared" si="133"/>
        <v>0</v>
      </c>
      <c r="AH728" s="97">
        <f t="shared" si="134"/>
        <v>0</v>
      </c>
      <c r="AI728" s="44"/>
      <c r="AJ728" s="46"/>
      <c r="AK728" s="46"/>
      <c r="AL728" s="97">
        <f t="shared" si="135"/>
        <v>0</v>
      </c>
      <c r="BC728" s="56" t="str">
        <f t="shared" si="138"/>
        <v/>
      </c>
    </row>
    <row r="729" spans="2:55" x14ac:dyDescent="0.25">
      <c r="B729" s="63"/>
      <c r="C729" s="64"/>
      <c r="D729" s="64"/>
      <c r="E729" s="64"/>
      <c r="F729" s="95">
        <f>IFERROR(INDEX('1. Paquetes y Tareas'!$F$16:$F$84,MATCH(BC730,'1. Paquetes y Tareas'!$E$16:$E$84,0)),0)</f>
        <v>0</v>
      </c>
      <c r="G729" s="50"/>
      <c r="H729" s="96">
        <f>IF(E729="Sí",IFERROR(INDEX('3. Gasto Total '!$J$25:$J$43,MATCH(G729,'3. Gasto Total '!$B$25:$B$43,0)),""),IFERROR(INDEX('3. Gasto Total '!$I$25:$I$43,MATCH(G729,'3. Gasto Total '!$B$25:$B$43,0)),))</f>
        <v>0</v>
      </c>
      <c r="I729" s="40"/>
      <c r="J729" s="44"/>
      <c r="K729" s="44"/>
      <c r="L729" s="44"/>
      <c r="M729" s="44"/>
      <c r="N729" s="98">
        <f t="shared" si="136"/>
        <v>0</v>
      </c>
      <c r="O729" s="98">
        <f t="shared" si="137"/>
        <v>0</v>
      </c>
      <c r="P729" s="97">
        <f t="shared" si="128"/>
        <v>0</v>
      </c>
      <c r="Q729" s="44"/>
      <c r="R729" s="44"/>
      <c r="S729" s="53"/>
      <c r="T729" s="53"/>
      <c r="U729" s="97">
        <f t="shared" si="129"/>
        <v>0</v>
      </c>
      <c r="V729" s="44"/>
      <c r="W729" s="46"/>
      <c r="X729" s="54"/>
      <c r="Y729" s="53"/>
      <c r="Z729" s="97">
        <f t="shared" si="130"/>
        <v>0</v>
      </c>
      <c r="AA729" s="44"/>
      <c r="AB729" s="46"/>
      <c r="AC729" s="54"/>
      <c r="AD729" s="53"/>
      <c r="AE729" s="97">
        <f t="shared" si="131"/>
        <v>0</v>
      </c>
      <c r="AF729" s="97">
        <f t="shared" si="132"/>
        <v>0</v>
      </c>
      <c r="AG729" s="97">
        <f t="shared" si="133"/>
        <v>0</v>
      </c>
      <c r="AH729" s="97">
        <f t="shared" si="134"/>
        <v>0</v>
      </c>
      <c r="AI729" s="44"/>
      <c r="AJ729" s="46"/>
      <c r="AK729" s="46"/>
      <c r="AL729" s="97">
        <f t="shared" si="135"/>
        <v>0</v>
      </c>
      <c r="BC729" s="56" t="str">
        <f t="shared" si="138"/>
        <v/>
      </c>
    </row>
    <row r="730" spans="2:55" x14ac:dyDescent="0.25">
      <c r="B730" s="63"/>
      <c r="C730" s="64"/>
      <c r="D730" s="64"/>
      <c r="E730" s="64"/>
      <c r="F730" s="95">
        <f>IFERROR(INDEX('1. Paquetes y Tareas'!$F$16:$F$84,MATCH(BC731,'1. Paquetes y Tareas'!$E$16:$E$84,0)),0)</f>
        <v>0</v>
      </c>
      <c r="G730" s="50"/>
      <c r="H730" s="96">
        <f>IF(E730="Sí",IFERROR(INDEX('3. Gasto Total '!$J$25:$J$43,MATCH(G730,'3. Gasto Total '!$B$25:$B$43,0)),""),IFERROR(INDEX('3. Gasto Total '!$I$25:$I$43,MATCH(G730,'3. Gasto Total '!$B$25:$B$43,0)),))</f>
        <v>0</v>
      </c>
      <c r="I730" s="40"/>
      <c r="J730" s="44"/>
      <c r="K730" s="44"/>
      <c r="L730" s="44"/>
      <c r="M730" s="44"/>
      <c r="N730" s="98">
        <f t="shared" si="136"/>
        <v>0</v>
      </c>
      <c r="O730" s="98">
        <f t="shared" si="137"/>
        <v>0</v>
      </c>
      <c r="P730" s="97">
        <f t="shared" si="128"/>
        <v>0</v>
      </c>
      <c r="Q730" s="44"/>
      <c r="R730" s="44"/>
      <c r="S730" s="53"/>
      <c r="T730" s="53"/>
      <c r="U730" s="97">
        <f t="shared" si="129"/>
        <v>0</v>
      </c>
      <c r="V730" s="44"/>
      <c r="W730" s="46"/>
      <c r="X730" s="54"/>
      <c r="Y730" s="53"/>
      <c r="Z730" s="97">
        <f t="shared" si="130"/>
        <v>0</v>
      </c>
      <c r="AA730" s="44"/>
      <c r="AB730" s="46"/>
      <c r="AC730" s="54"/>
      <c r="AD730" s="53"/>
      <c r="AE730" s="97">
        <f t="shared" si="131"/>
        <v>0</v>
      </c>
      <c r="AF730" s="97">
        <f t="shared" si="132"/>
        <v>0</v>
      </c>
      <c r="AG730" s="97">
        <f t="shared" si="133"/>
        <v>0</v>
      </c>
      <c r="AH730" s="97">
        <f t="shared" si="134"/>
        <v>0</v>
      </c>
      <c r="AI730" s="44"/>
      <c r="AJ730" s="46"/>
      <c r="AK730" s="46"/>
      <c r="AL730" s="97">
        <f t="shared" si="135"/>
        <v>0</v>
      </c>
      <c r="BC730" s="56" t="str">
        <f t="shared" si="138"/>
        <v/>
      </c>
    </row>
    <row r="731" spans="2:55" x14ac:dyDescent="0.25">
      <c r="B731" s="63"/>
      <c r="C731" s="64"/>
      <c r="D731" s="64"/>
      <c r="E731" s="64"/>
      <c r="F731" s="95">
        <f>IFERROR(INDEX('1. Paquetes y Tareas'!$F$16:$F$84,MATCH(BC732,'1. Paquetes y Tareas'!$E$16:$E$84,0)),0)</f>
        <v>0</v>
      </c>
      <c r="G731" s="50"/>
      <c r="H731" s="96">
        <f>IF(E731="Sí",IFERROR(INDEX('3. Gasto Total '!$J$25:$J$43,MATCH(G731,'3. Gasto Total '!$B$25:$B$43,0)),""),IFERROR(INDEX('3. Gasto Total '!$I$25:$I$43,MATCH(G731,'3. Gasto Total '!$B$25:$B$43,0)),))</f>
        <v>0</v>
      </c>
      <c r="I731" s="40"/>
      <c r="J731" s="44"/>
      <c r="K731" s="44"/>
      <c r="L731" s="44"/>
      <c r="M731" s="44"/>
      <c r="N731" s="98">
        <f t="shared" si="136"/>
        <v>0</v>
      </c>
      <c r="O731" s="98">
        <f t="shared" si="137"/>
        <v>0</v>
      </c>
      <c r="P731" s="97">
        <f t="shared" si="128"/>
        <v>0</v>
      </c>
      <c r="Q731" s="44"/>
      <c r="R731" s="44"/>
      <c r="S731" s="53"/>
      <c r="T731" s="53"/>
      <c r="U731" s="97">
        <f t="shared" si="129"/>
        <v>0</v>
      </c>
      <c r="V731" s="44"/>
      <c r="W731" s="46"/>
      <c r="X731" s="54"/>
      <c r="Y731" s="53"/>
      <c r="Z731" s="97">
        <f t="shared" si="130"/>
        <v>0</v>
      </c>
      <c r="AA731" s="44"/>
      <c r="AB731" s="46"/>
      <c r="AC731" s="54"/>
      <c r="AD731" s="53"/>
      <c r="AE731" s="97">
        <f t="shared" si="131"/>
        <v>0</v>
      </c>
      <c r="AF731" s="97">
        <f t="shared" si="132"/>
        <v>0</v>
      </c>
      <c r="AG731" s="97">
        <f t="shared" si="133"/>
        <v>0</v>
      </c>
      <c r="AH731" s="97">
        <f t="shared" si="134"/>
        <v>0</v>
      </c>
      <c r="AI731" s="44"/>
      <c r="AJ731" s="46"/>
      <c r="AK731" s="46"/>
      <c r="AL731" s="97">
        <f t="shared" si="135"/>
        <v>0</v>
      </c>
      <c r="BC731" s="56" t="str">
        <f t="shared" si="138"/>
        <v/>
      </c>
    </row>
    <row r="732" spans="2:55" x14ac:dyDescent="0.25">
      <c r="B732" s="63"/>
      <c r="C732" s="64"/>
      <c r="D732" s="64"/>
      <c r="E732" s="64"/>
      <c r="F732" s="95">
        <f>IFERROR(INDEX('1. Paquetes y Tareas'!$F$16:$F$84,MATCH(BC733,'1. Paquetes y Tareas'!$E$16:$E$84,0)),0)</f>
        <v>0</v>
      </c>
      <c r="G732" s="50"/>
      <c r="H732" s="96">
        <f>IF(E732="Sí",IFERROR(INDEX('3. Gasto Total '!$J$25:$J$43,MATCH(G732,'3. Gasto Total '!$B$25:$B$43,0)),""),IFERROR(INDEX('3. Gasto Total '!$I$25:$I$43,MATCH(G732,'3. Gasto Total '!$B$25:$B$43,0)),))</f>
        <v>0</v>
      </c>
      <c r="I732" s="40"/>
      <c r="J732" s="44"/>
      <c r="K732" s="44"/>
      <c r="L732" s="44"/>
      <c r="M732" s="44"/>
      <c r="N732" s="98">
        <f t="shared" si="136"/>
        <v>0</v>
      </c>
      <c r="O732" s="98">
        <f t="shared" si="137"/>
        <v>0</v>
      </c>
      <c r="P732" s="97">
        <f t="shared" si="128"/>
        <v>0</v>
      </c>
      <c r="Q732" s="44"/>
      <c r="R732" s="44"/>
      <c r="S732" s="53"/>
      <c r="T732" s="53"/>
      <c r="U732" s="97">
        <f t="shared" si="129"/>
        <v>0</v>
      </c>
      <c r="V732" s="44"/>
      <c r="W732" s="46"/>
      <c r="X732" s="54"/>
      <c r="Y732" s="53"/>
      <c r="Z732" s="97">
        <f t="shared" si="130"/>
        <v>0</v>
      </c>
      <c r="AA732" s="44"/>
      <c r="AB732" s="46"/>
      <c r="AC732" s="54"/>
      <c r="AD732" s="53"/>
      <c r="AE732" s="97">
        <f t="shared" si="131"/>
        <v>0</v>
      </c>
      <c r="AF732" s="97">
        <f t="shared" si="132"/>
        <v>0</v>
      </c>
      <c r="AG732" s="97">
        <f t="shared" si="133"/>
        <v>0</v>
      </c>
      <c r="AH732" s="97">
        <f t="shared" si="134"/>
        <v>0</v>
      </c>
      <c r="AI732" s="44"/>
      <c r="AJ732" s="46"/>
      <c r="AK732" s="46"/>
      <c r="AL732" s="97">
        <f t="shared" si="135"/>
        <v>0</v>
      </c>
      <c r="BC732" s="56" t="str">
        <f t="shared" si="138"/>
        <v/>
      </c>
    </row>
    <row r="733" spans="2:55" x14ac:dyDescent="0.25">
      <c r="B733" s="63"/>
      <c r="C733" s="64"/>
      <c r="D733" s="64"/>
      <c r="E733" s="64"/>
      <c r="F733" s="95">
        <f>IFERROR(INDEX('1. Paquetes y Tareas'!$F$16:$F$84,MATCH(BC734,'1. Paquetes y Tareas'!$E$16:$E$84,0)),0)</f>
        <v>0</v>
      </c>
      <c r="G733" s="50"/>
      <c r="H733" s="96">
        <f>IF(E733="Sí",IFERROR(INDEX('3. Gasto Total '!$J$25:$J$43,MATCH(G733,'3. Gasto Total '!$B$25:$B$43,0)),""),IFERROR(INDEX('3. Gasto Total '!$I$25:$I$43,MATCH(G733,'3. Gasto Total '!$B$25:$B$43,0)),))</f>
        <v>0</v>
      </c>
      <c r="I733" s="40"/>
      <c r="J733" s="44"/>
      <c r="K733" s="44"/>
      <c r="L733" s="44"/>
      <c r="M733" s="44"/>
      <c r="N733" s="98">
        <f t="shared" si="136"/>
        <v>0</v>
      </c>
      <c r="O733" s="98">
        <f t="shared" si="137"/>
        <v>0</v>
      </c>
      <c r="P733" s="97">
        <f t="shared" si="128"/>
        <v>0</v>
      </c>
      <c r="Q733" s="44"/>
      <c r="R733" s="44"/>
      <c r="S733" s="53"/>
      <c r="T733" s="53"/>
      <c r="U733" s="97">
        <f t="shared" si="129"/>
        <v>0</v>
      </c>
      <c r="V733" s="44"/>
      <c r="W733" s="46"/>
      <c r="X733" s="54"/>
      <c r="Y733" s="53"/>
      <c r="Z733" s="97">
        <f t="shared" si="130"/>
        <v>0</v>
      </c>
      <c r="AA733" s="44"/>
      <c r="AB733" s="46"/>
      <c r="AC733" s="54"/>
      <c r="AD733" s="53"/>
      <c r="AE733" s="97">
        <f t="shared" si="131"/>
        <v>0</v>
      </c>
      <c r="AF733" s="97">
        <f t="shared" si="132"/>
        <v>0</v>
      </c>
      <c r="AG733" s="97">
        <f t="shared" si="133"/>
        <v>0</v>
      </c>
      <c r="AH733" s="97">
        <f t="shared" si="134"/>
        <v>0</v>
      </c>
      <c r="AI733" s="44"/>
      <c r="AJ733" s="46"/>
      <c r="AK733" s="46"/>
      <c r="AL733" s="97">
        <f t="shared" si="135"/>
        <v>0</v>
      </c>
      <c r="BC733" s="56" t="str">
        <f t="shared" si="138"/>
        <v/>
      </c>
    </row>
    <row r="734" spans="2:55" x14ac:dyDescent="0.25">
      <c r="B734" s="63"/>
      <c r="C734" s="64"/>
      <c r="D734" s="64"/>
      <c r="E734" s="64"/>
      <c r="F734" s="95">
        <f>IFERROR(INDEX('1. Paquetes y Tareas'!$F$16:$F$84,MATCH(BC735,'1. Paquetes y Tareas'!$E$16:$E$84,0)),0)</f>
        <v>0</v>
      </c>
      <c r="G734" s="50"/>
      <c r="H734" s="96">
        <f>IF(E734="Sí",IFERROR(INDEX('3. Gasto Total '!$J$25:$J$43,MATCH(G734,'3. Gasto Total '!$B$25:$B$43,0)),""),IFERROR(INDEX('3. Gasto Total '!$I$25:$I$43,MATCH(G734,'3. Gasto Total '!$B$25:$B$43,0)),))</f>
        <v>0</v>
      </c>
      <c r="I734" s="40"/>
      <c r="J734" s="44"/>
      <c r="K734" s="44"/>
      <c r="L734" s="44"/>
      <c r="M734" s="44"/>
      <c r="N734" s="98">
        <f t="shared" si="136"/>
        <v>0</v>
      </c>
      <c r="O734" s="98">
        <f t="shared" si="137"/>
        <v>0</v>
      </c>
      <c r="P734" s="97">
        <f t="shared" si="128"/>
        <v>0</v>
      </c>
      <c r="Q734" s="44"/>
      <c r="R734" s="44"/>
      <c r="S734" s="53"/>
      <c r="T734" s="53"/>
      <c r="U734" s="97">
        <f t="shared" si="129"/>
        <v>0</v>
      </c>
      <c r="V734" s="44"/>
      <c r="W734" s="46"/>
      <c r="X734" s="54"/>
      <c r="Y734" s="53"/>
      <c r="Z734" s="97">
        <f t="shared" si="130"/>
        <v>0</v>
      </c>
      <c r="AA734" s="44"/>
      <c r="AB734" s="46"/>
      <c r="AC734" s="54"/>
      <c r="AD734" s="53"/>
      <c r="AE734" s="97">
        <f t="shared" si="131"/>
        <v>0</v>
      </c>
      <c r="AF734" s="97">
        <f t="shared" si="132"/>
        <v>0</v>
      </c>
      <c r="AG734" s="97">
        <f t="shared" si="133"/>
        <v>0</v>
      </c>
      <c r="AH734" s="97">
        <f t="shared" si="134"/>
        <v>0</v>
      </c>
      <c r="AI734" s="44"/>
      <c r="AJ734" s="46"/>
      <c r="AK734" s="46"/>
      <c r="AL734" s="97">
        <f t="shared" si="135"/>
        <v>0</v>
      </c>
      <c r="BC734" s="56" t="str">
        <f t="shared" si="138"/>
        <v/>
      </c>
    </row>
    <row r="735" spans="2:55" x14ac:dyDescent="0.25">
      <c r="B735" s="63"/>
      <c r="C735" s="64"/>
      <c r="D735" s="64"/>
      <c r="E735" s="64"/>
      <c r="F735" s="95">
        <f>IFERROR(INDEX('1. Paquetes y Tareas'!$F$16:$F$84,MATCH(BC736,'1. Paquetes y Tareas'!$E$16:$E$84,0)),0)</f>
        <v>0</v>
      </c>
      <c r="G735" s="50"/>
      <c r="H735" s="96">
        <f>IF(E735="Sí",IFERROR(INDEX('3. Gasto Total '!$J$25:$J$43,MATCH(G735,'3. Gasto Total '!$B$25:$B$43,0)),""),IFERROR(INDEX('3. Gasto Total '!$I$25:$I$43,MATCH(G735,'3. Gasto Total '!$B$25:$B$43,0)),))</f>
        <v>0</v>
      </c>
      <c r="I735" s="40"/>
      <c r="J735" s="44"/>
      <c r="K735" s="44"/>
      <c r="L735" s="44"/>
      <c r="M735" s="44"/>
      <c r="N735" s="98">
        <f t="shared" si="136"/>
        <v>0</v>
      </c>
      <c r="O735" s="98">
        <f t="shared" si="137"/>
        <v>0</v>
      </c>
      <c r="P735" s="97">
        <f t="shared" si="128"/>
        <v>0</v>
      </c>
      <c r="Q735" s="44"/>
      <c r="R735" s="44"/>
      <c r="S735" s="53"/>
      <c r="T735" s="53"/>
      <c r="U735" s="97">
        <f t="shared" si="129"/>
        <v>0</v>
      </c>
      <c r="V735" s="44"/>
      <c r="W735" s="46"/>
      <c r="X735" s="54"/>
      <c r="Y735" s="53"/>
      <c r="Z735" s="97">
        <f t="shared" si="130"/>
        <v>0</v>
      </c>
      <c r="AA735" s="44"/>
      <c r="AB735" s="46"/>
      <c r="AC735" s="54"/>
      <c r="AD735" s="53"/>
      <c r="AE735" s="97">
        <f t="shared" si="131"/>
        <v>0</v>
      </c>
      <c r="AF735" s="97">
        <f t="shared" si="132"/>
        <v>0</v>
      </c>
      <c r="AG735" s="97">
        <f t="shared" si="133"/>
        <v>0</v>
      </c>
      <c r="AH735" s="97">
        <f t="shared" si="134"/>
        <v>0</v>
      </c>
      <c r="AI735" s="44"/>
      <c r="AJ735" s="46"/>
      <c r="AK735" s="46"/>
      <c r="AL735" s="97">
        <f t="shared" si="135"/>
        <v>0</v>
      </c>
      <c r="BC735" s="56" t="str">
        <f t="shared" si="138"/>
        <v/>
      </c>
    </row>
    <row r="736" spans="2:55" x14ac:dyDescent="0.25">
      <c r="B736" s="63"/>
      <c r="C736" s="64"/>
      <c r="D736" s="64"/>
      <c r="E736" s="64"/>
      <c r="F736" s="95">
        <f>IFERROR(INDEX('1. Paquetes y Tareas'!$F$16:$F$84,MATCH(BC737,'1. Paquetes y Tareas'!$E$16:$E$84,0)),0)</f>
        <v>0</v>
      </c>
      <c r="G736" s="50"/>
      <c r="H736" s="96">
        <f>IF(E736="Sí",IFERROR(INDEX('3. Gasto Total '!$J$25:$J$43,MATCH(G736,'3. Gasto Total '!$B$25:$B$43,0)),""),IFERROR(INDEX('3. Gasto Total '!$I$25:$I$43,MATCH(G736,'3. Gasto Total '!$B$25:$B$43,0)),))</f>
        <v>0</v>
      </c>
      <c r="I736" s="40"/>
      <c r="J736" s="44"/>
      <c r="K736" s="44"/>
      <c r="L736" s="44"/>
      <c r="M736" s="44"/>
      <c r="N736" s="98">
        <f t="shared" si="136"/>
        <v>0</v>
      </c>
      <c r="O736" s="98">
        <f t="shared" si="137"/>
        <v>0</v>
      </c>
      <c r="P736" s="97">
        <f t="shared" si="128"/>
        <v>0</v>
      </c>
      <c r="Q736" s="44"/>
      <c r="R736" s="44"/>
      <c r="S736" s="53"/>
      <c r="T736" s="53"/>
      <c r="U736" s="97">
        <f t="shared" si="129"/>
        <v>0</v>
      </c>
      <c r="V736" s="44"/>
      <c r="W736" s="46"/>
      <c r="X736" s="54"/>
      <c r="Y736" s="53"/>
      <c r="Z736" s="97">
        <f t="shared" si="130"/>
        <v>0</v>
      </c>
      <c r="AA736" s="44"/>
      <c r="AB736" s="46"/>
      <c r="AC736" s="54"/>
      <c r="AD736" s="53"/>
      <c r="AE736" s="97">
        <f t="shared" si="131"/>
        <v>0</v>
      </c>
      <c r="AF736" s="97">
        <f t="shared" si="132"/>
        <v>0</v>
      </c>
      <c r="AG736" s="97">
        <f t="shared" si="133"/>
        <v>0</v>
      </c>
      <c r="AH736" s="97">
        <f t="shared" si="134"/>
        <v>0</v>
      </c>
      <c r="AI736" s="44"/>
      <c r="AJ736" s="46"/>
      <c r="AK736" s="46"/>
      <c r="AL736" s="97">
        <f t="shared" si="135"/>
        <v>0</v>
      </c>
      <c r="BC736" s="56" t="str">
        <f t="shared" si="138"/>
        <v/>
      </c>
    </row>
    <row r="737" spans="2:55" x14ac:dyDescent="0.25">
      <c r="B737" s="63"/>
      <c r="C737" s="64"/>
      <c r="D737" s="64"/>
      <c r="E737" s="64"/>
      <c r="F737" s="95">
        <f>IFERROR(INDEX('1. Paquetes y Tareas'!$F$16:$F$84,MATCH(BC738,'1. Paquetes y Tareas'!$E$16:$E$84,0)),0)</f>
        <v>0</v>
      </c>
      <c r="G737" s="50"/>
      <c r="H737" s="96">
        <f>IF(E737="Sí",IFERROR(INDEX('3. Gasto Total '!$J$25:$J$43,MATCH(G737,'3. Gasto Total '!$B$25:$B$43,0)),""),IFERROR(INDEX('3. Gasto Total '!$I$25:$I$43,MATCH(G737,'3. Gasto Total '!$B$25:$B$43,0)),))</f>
        <v>0</v>
      </c>
      <c r="I737" s="40" t="s">
        <v>48</v>
      </c>
      <c r="J737" s="44"/>
      <c r="K737" s="44"/>
      <c r="L737" s="44"/>
      <c r="M737" s="44"/>
      <c r="N737" s="98">
        <f t="shared" si="136"/>
        <v>0</v>
      </c>
      <c r="O737" s="98">
        <f t="shared" si="137"/>
        <v>0</v>
      </c>
      <c r="P737" s="97">
        <f t="shared" si="128"/>
        <v>0</v>
      </c>
      <c r="Q737" s="44"/>
      <c r="R737" s="44"/>
      <c r="S737" s="53"/>
      <c r="T737" s="53"/>
      <c r="U737" s="97">
        <f t="shared" si="129"/>
        <v>0</v>
      </c>
      <c r="V737" s="44"/>
      <c r="W737" s="46"/>
      <c r="X737" s="54"/>
      <c r="Y737" s="53"/>
      <c r="Z737" s="97">
        <f t="shared" si="130"/>
        <v>0</v>
      </c>
      <c r="AA737" s="44"/>
      <c r="AB737" s="46"/>
      <c r="AC737" s="54"/>
      <c r="AD737" s="53"/>
      <c r="AE737" s="97">
        <f t="shared" si="131"/>
        <v>0</v>
      </c>
      <c r="AF737" s="97">
        <f t="shared" si="132"/>
        <v>0</v>
      </c>
      <c r="AG737" s="97">
        <f t="shared" si="133"/>
        <v>0</v>
      </c>
      <c r="AH737" s="97">
        <f t="shared" si="134"/>
        <v>0</v>
      </c>
      <c r="AI737" s="44"/>
      <c r="AJ737" s="46"/>
      <c r="AK737" s="46"/>
      <c r="AL737" s="97">
        <f t="shared" si="135"/>
        <v>0</v>
      </c>
      <c r="BC737" s="56" t="str">
        <f t="shared" si="138"/>
        <v/>
      </c>
    </row>
    <row r="738" spans="2:55" x14ac:dyDescent="0.25">
      <c r="B738" s="63"/>
      <c r="C738" s="64"/>
      <c r="D738" s="64"/>
      <c r="E738" s="64"/>
      <c r="F738" s="95">
        <f>IFERROR(INDEX('1. Paquetes y Tareas'!$F$16:$F$84,MATCH(BC739,'1. Paquetes y Tareas'!$E$16:$E$84,0)),0)</f>
        <v>0</v>
      </c>
      <c r="G738" s="50"/>
      <c r="H738" s="96">
        <f>IF(E738="Sí",IFERROR(INDEX('3. Gasto Total '!$J$25:$J$43,MATCH(G738,'3. Gasto Total '!$B$25:$B$43,0)),""),IFERROR(INDEX('3. Gasto Total '!$I$25:$I$43,MATCH(G738,'3. Gasto Total '!$B$25:$B$43,0)),))</f>
        <v>0</v>
      </c>
      <c r="I738" s="40"/>
      <c r="J738" s="44"/>
      <c r="K738" s="44"/>
      <c r="L738" s="44"/>
      <c r="M738" s="44"/>
      <c r="N738" s="98">
        <f t="shared" si="136"/>
        <v>0</v>
      </c>
      <c r="O738" s="98">
        <f t="shared" si="137"/>
        <v>0</v>
      </c>
      <c r="P738" s="97">
        <f t="shared" si="128"/>
        <v>0</v>
      </c>
      <c r="Q738" s="44"/>
      <c r="R738" s="44"/>
      <c r="S738" s="53"/>
      <c r="T738" s="53"/>
      <c r="U738" s="97">
        <f t="shared" si="129"/>
        <v>0</v>
      </c>
      <c r="V738" s="44"/>
      <c r="W738" s="46"/>
      <c r="X738" s="54"/>
      <c r="Y738" s="53"/>
      <c r="Z738" s="97">
        <f t="shared" si="130"/>
        <v>0</v>
      </c>
      <c r="AA738" s="44"/>
      <c r="AB738" s="46"/>
      <c r="AC738" s="54"/>
      <c r="AD738" s="53"/>
      <c r="AE738" s="97">
        <f t="shared" si="131"/>
        <v>0</v>
      </c>
      <c r="AF738" s="97">
        <f t="shared" si="132"/>
        <v>0</v>
      </c>
      <c r="AG738" s="97">
        <f t="shared" si="133"/>
        <v>0</v>
      </c>
      <c r="AH738" s="97">
        <f t="shared" si="134"/>
        <v>0</v>
      </c>
      <c r="AI738" s="44"/>
      <c r="AJ738" s="46"/>
      <c r="AK738" s="46"/>
      <c r="AL738" s="97">
        <f t="shared" si="135"/>
        <v>0</v>
      </c>
      <c r="BC738" s="56" t="str">
        <f t="shared" si="138"/>
        <v/>
      </c>
    </row>
    <row r="739" spans="2:55" x14ac:dyDescent="0.25">
      <c r="B739" s="63"/>
      <c r="C739" s="64"/>
      <c r="D739" s="64"/>
      <c r="E739" s="64"/>
      <c r="F739" s="95">
        <f>IFERROR(INDEX('1. Paquetes y Tareas'!$F$16:$F$84,MATCH(BC740,'1. Paquetes y Tareas'!$E$16:$E$84,0)),0)</f>
        <v>0</v>
      </c>
      <c r="G739" s="50"/>
      <c r="H739" s="96">
        <f>IF(E739="Sí",IFERROR(INDEX('3. Gasto Total '!$J$25:$J$43,MATCH(G739,'3. Gasto Total '!$B$25:$B$43,0)),""),IFERROR(INDEX('3. Gasto Total '!$I$25:$I$43,MATCH(G739,'3. Gasto Total '!$B$25:$B$43,0)),))</f>
        <v>0</v>
      </c>
      <c r="I739" s="40"/>
      <c r="J739" s="44"/>
      <c r="K739" s="44"/>
      <c r="L739" s="44"/>
      <c r="M739" s="44"/>
      <c r="N739" s="98">
        <f t="shared" si="136"/>
        <v>0</v>
      </c>
      <c r="O739" s="98">
        <f t="shared" si="137"/>
        <v>0</v>
      </c>
      <c r="P739" s="97">
        <f t="shared" si="128"/>
        <v>0</v>
      </c>
      <c r="Q739" s="44"/>
      <c r="R739" s="44"/>
      <c r="S739" s="53"/>
      <c r="T739" s="53"/>
      <c r="U739" s="97">
        <f t="shared" si="129"/>
        <v>0</v>
      </c>
      <c r="V739" s="44"/>
      <c r="W739" s="46"/>
      <c r="X739" s="54"/>
      <c r="Y739" s="53"/>
      <c r="Z739" s="97">
        <f t="shared" si="130"/>
        <v>0</v>
      </c>
      <c r="AA739" s="44"/>
      <c r="AB739" s="46"/>
      <c r="AC739" s="54"/>
      <c r="AD739" s="53"/>
      <c r="AE739" s="97">
        <f t="shared" si="131"/>
        <v>0</v>
      </c>
      <c r="AF739" s="97">
        <f t="shared" si="132"/>
        <v>0</v>
      </c>
      <c r="AG739" s="97">
        <f t="shared" si="133"/>
        <v>0</v>
      </c>
      <c r="AH739" s="97">
        <f t="shared" si="134"/>
        <v>0</v>
      </c>
      <c r="AI739" s="44"/>
      <c r="AJ739" s="46"/>
      <c r="AK739" s="46"/>
      <c r="AL739" s="97">
        <f t="shared" si="135"/>
        <v>0</v>
      </c>
      <c r="BC739" s="56" t="str">
        <f t="shared" si="138"/>
        <v/>
      </c>
    </row>
    <row r="740" spans="2:55" x14ac:dyDescent="0.25">
      <c r="B740" s="63"/>
      <c r="C740" s="64"/>
      <c r="D740" s="64"/>
      <c r="E740" s="64"/>
      <c r="F740" s="95">
        <f>IFERROR(INDEX('1. Paquetes y Tareas'!$F$16:$F$84,MATCH(BC741,'1. Paquetes y Tareas'!$E$16:$E$84,0)),0)</f>
        <v>0</v>
      </c>
      <c r="G740" s="50"/>
      <c r="H740" s="96">
        <f>IF(E740="Sí",IFERROR(INDEX('3. Gasto Total '!$J$25:$J$43,MATCH(G740,'3. Gasto Total '!$B$25:$B$43,0)),""),IFERROR(INDEX('3. Gasto Total '!$I$25:$I$43,MATCH(G740,'3. Gasto Total '!$B$25:$B$43,0)),))</f>
        <v>0</v>
      </c>
      <c r="I740" s="40"/>
      <c r="J740" s="44"/>
      <c r="K740" s="44"/>
      <c r="L740" s="44"/>
      <c r="M740" s="44"/>
      <c r="N740" s="98">
        <f t="shared" si="136"/>
        <v>0</v>
      </c>
      <c r="O740" s="98">
        <f t="shared" si="137"/>
        <v>0</v>
      </c>
      <c r="P740" s="97">
        <f t="shared" si="128"/>
        <v>0</v>
      </c>
      <c r="Q740" s="44"/>
      <c r="R740" s="44"/>
      <c r="S740" s="53"/>
      <c r="T740" s="53"/>
      <c r="U740" s="97">
        <f t="shared" si="129"/>
        <v>0</v>
      </c>
      <c r="V740" s="44"/>
      <c r="W740" s="46"/>
      <c r="X740" s="54"/>
      <c r="Y740" s="53"/>
      <c r="Z740" s="97">
        <f t="shared" si="130"/>
        <v>0</v>
      </c>
      <c r="AA740" s="44"/>
      <c r="AB740" s="46"/>
      <c r="AC740" s="54"/>
      <c r="AD740" s="53"/>
      <c r="AE740" s="97">
        <f t="shared" si="131"/>
        <v>0</v>
      </c>
      <c r="AF740" s="97">
        <f t="shared" si="132"/>
        <v>0</v>
      </c>
      <c r="AG740" s="97">
        <f t="shared" si="133"/>
        <v>0</v>
      </c>
      <c r="AH740" s="97">
        <f t="shared" si="134"/>
        <v>0</v>
      </c>
      <c r="AI740" s="44"/>
      <c r="AJ740" s="46"/>
      <c r="AK740" s="46"/>
      <c r="AL740" s="97">
        <f t="shared" si="135"/>
        <v>0</v>
      </c>
      <c r="BC740" s="56" t="str">
        <f t="shared" si="138"/>
        <v/>
      </c>
    </row>
    <row r="741" spans="2:55" x14ac:dyDescent="0.25">
      <c r="B741" s="63"/>
      <c r="C741" s="64"/>
      <c r="D741" s="64"/>
      <c r="E741" s="64"/>
      <c r="F741" s="95">
        <f>IFERROR(INDEX('1. Paquetes y Tareas'!$F$16:$F$84,MATCH(BC742,'1. Paquetes y Tareas'!$E$16:$E$84,0)),0)</f>
        <v>0</v>
      </c>
      <c r="G741" s="50"/>
      <c r="H741" s="96">
        <f>IF(E741="Sí",IFERROR(INDEX('3. Gasto Total '!$J$25:$J$43,MATCH(G741,'3. Gasto Total '!$B$25:$B$43,0)),""),IFERROR(INDEX('3. Gasto Total '!$I$25:$I$43,MATCH(G741,'3. Gasto Total '!$B$25:$B$43,0)),))</f>
        <v>0</v>
      </c>
      <c r="I741" s="40"/>
      <c r="J741" s="44"/>
      <c r="K741" s="44"/>
      <c r="L741" s="44"/>
      <c r="M741" s="44"/>
      <c r="N741" s="98">
        <f t="shared" si="136"/>
        <v>0</v>
      </c>
      <c r="O741" s="98">
        <f t="shared" si="137"/>
        <v>0</v>
      </c>
      <c r="P741" s="97">
        <f t="shared" si="128"/>
        <v>0</v>
      </c>
      <c r="Q741" s="44"/>
      <c r="R741" s="44"/>
      <c r="S741" s="53"/>
      <c r="T741" s="53"/>
      <c r="U741" s="97">
        <f t="shared" si="129"/>
        <v>0</v>
      </c>
      <c r="V741" s="44"/>
      <c r="W741" s="46"/>
      <c r="X741" s="54"/>
      <c r="Y741" s="53"/>
      <c r="Z741" s="97">
        <f t="shared" si="130"/>
        <v>0</v>
      </c>
      <c r="AA741" s="44"/>
      <c r="AB741" s="46"/>
      <c r="AC741" s="54"/>
      <c r="AD741" s="53"/>
      <c r="AE741" s="97">
        <f t="shared" si="131"/>
        <v>0</v>
      </c>
      <c r="AF741" s="97">
        <f t="shared" si="132"/>
        <v>0</v>
      </c>
      <c r="AG741" s="97">
        <f t="shared" si="133"/>
        <v>0</v>
      </c>
      <c r="AH741" s="97">
        <f t="shared" si="134"/>
        <v>0</v>
      </c>
      <c r="AI741" s="44"/>
      <c r="AJ741" s="46"/>
      <c r="AK741" s="46"/>
      <c r="AL741" s="97">
        <f t="shared" si="135"/>
        <v>0</v>
      </c>
      <c r="BC741" s="56" t="str">
        <f t="shared" si="138"/>
        <v/>
      </c>
    </row>
    <row r="742" spans="2:55" x14ac:dyDescent="0.25">
      <c r="B742" s="63"/>
      <c r="C742" s="64"/>
      <c r="D742" s="64"/>
      <c r="E742" s="64"/>
      <c r="F742" s="95">
        <f>IFERROR(INDEX('1. Paquetes y Tareas'!$F$16:$F$84,MATCH(BC743,'1. Paquetes y Tareas'!$E$16:$E$84,0)),0)</f>
        <v>0</v>
      </c>
      <c r="G742" s="50"/>
      <c r="H742" s="96">
        <f>IF(E742="Sí",IFERROR(INDEX('3. Gasto Total '!$J$25:$J$43,MATCH(G742,'3. Gasto Total '!$B$25:$B$43,0)),""),IFERROR(INDEX('3. Gasto Total '!$I$25:$I$43,MATCH(G742,'3. Gasto Total '!$B$25:$B$43,0)),))</f>
        <v>0</v>
      </c>
      <c r="I742" s="40"/>
      <c r="J742" s="44"/>
      <c r="K742" s="44"/>
      <c r="L742" s="44"/>
      <c r="M742" s="44"/>
      <c r="N742" s="98">
        <f t="shared" si="136"/>
        <v>0</v>
      </c>
      <c r="O742" s="98">
        <f t="shared" si="137"/>
        <v>0</v>
      </c>
      <c r="P742" s="97">
        <f t="shared" ref="P742:P759" si="175">IFERROR(O742*$H742,0)</f>
        <v>0</v>
      </c>
      <c r="Q742" s="44"/>
      <c r="R742" s="44"/>
      <c r="S742" s="53"/>
      <c r="T742" s="53"/>
      <c r="U742" s="97">
        <f t="shared" ref="U742:U759" si="176">IFERROR(T742*$H742,0)</f>
        <v>0</v>
      </c>
      <c r="V742" s="44"/>
      <c r="W742" s="46"/>
      <c r="X742" s="54"/>
      <c r="Y742" s="53"/>
      <c r="Z742" s="97">
        <f t="shared" ref="Z742:Z759" si="177">IFERROR(Y742*$H742,0)</f>
        <v>0</v>
      </c>
      <c r="AA742" s="44"/>
      <c r="AB742" s="46"/>
      <c r="AC742" s="54"/>
      <c r="AD742" s="53"/>
      <c r="AE742" s="97">
        <f t="shared" ref="AE742:AE759" si="178">IFERROR(AD742*$H742,0)</f>
        <v>0</v>
      </c>
      <c r="AF742" s="97">
        <f t="shared" ref="AF742:AF759" si="179">N742+S742+X742+AC742</f>
        <v>0</v>
      </c>
      <c r="AG742" s="97">
        <f t="shared" ref="AG742:AG759" si="180">O742+T742+Y742+AD742</f>
        <v>0</v>
      </c>
      <c r="AH742" s="97">
        <f t="shared" ref="AH742:AH759" si="181">IFERROR(AG742*H742,0)</f>
        <v>0</v>
      </c>
      <c r="AI742" s="44"/>
      <c r="AJ742" s="46"/>
      <c r="AK742" s="46"/>
      <c r="AL742" s="97">
        <f t="shared" ref="AL742:AL759" si="182">IFERROR(AK742*$H742,0)</f>
        <v>0</v>
      </c>
      <c r="BC742" s="56" t="str">
        <f t="shared" si="138"/>
        <v/>
      </c>
    </row>
    <row r="743" spans="2:55" x14ac:dyDescent="0.25">
      <c r="B743" s="63"/>
      <c r="C743" s="64"/>
      <c r="D743" s="64"/>
      <c r="E743" s="64"/>
      <c r="F743" s="95">
        <f>IFERROR(INDEX('1. Paquetes y Tareas'!$F$16:$F$84,MATCH(BC744,'1. Paquetes y Tareas'!$E$16:$E$84,0)),0)</f>
        <v>0</v>
      </c>
      <c r="G743" s="50"/>
      <c r="H743" s="96">
        <f>IF(E743="Sí",IFERROR(INDEX('3. Gasto Total '!$J$25:$J$43,MATCH(G743,'3. Gasto Total '!$B$25:$B$43,0)),""),IFERROR(INDEX('3. Gasto Total '!$I$25:$I$43,MATCH(G743,'3. Gasto Total '!$B$25:$B$43,0)),))</f>
        <v>0</v>
      </c>
      <c r="I743" s="40"/>
      <c r="J743" s="44"/>
      <c r="K743" s="44"/>
      <c r="L743" s="44"/>
      <c r="M743" s="44"/>
      <c r="N743" s="98">
        <f t="shared" si="136"/>
        <v>0</v>
      </c>
      <c r="O743" s="98">
        <f t="shared" si="137"/>
        <v>0</v>
      </c>
      <c r="P743" s="97">
        <f t="shared" si="175"/>
        <v>0</v>
      </c>
      <c r="Q743" s="44"/>
      <c r="R743" s="44"/>
      <c r="S743" s="53"/>
      <c r="T743" s="53"/>
      <c r="U743" s="97">
        <f t="shared" si="176"/>
        <v>0</v>
      </c>
      <c r="V743" s="44"/>
      <c r="W743" s="46"/>
      <c r="X743" s="54"/>
      <c r="Y743" s="53"/>
      <c r="Z743" s="97">
        <f t="shared" si="177"/>
        <v>0</v>
      </c>
      <c r="AA743" s="44"/>
      <c r="AB743" s="46"/>
      <c r="AC743" s="54"/>
      <c r="AD743" s="53"/>
      <c r="AE743" s="97">
        <f t="shared" si="178"/>
        <v>0</v>
      </c>
      <c r="AF743" s="97">
        <f t="shared" si="179"/>
        <v>0</v>
      </c>
      <c r="AG743" s="97">
        <f t="shared" si="180"/>
        <v>0</v>
      </c>
      <c r="AH743" s="97">
        <f t="shared" si="181"/>
        <v>0</v>
      </c>
      <c r="AI743" s="44"/>
      <c r="AJ743" s="46"/>
      <c r="AK743" s="46"/>
      <c r="AL743" s="97">
        <f t="shared" si="182"/>
        <v>0</v>
      </c>
      <c r="BC743" s="56" t="str">
        <f t="shared" ref="BC743:BC760" si="183">CONCATENATE(B742,C742,D742)</f>
        <v/>
      </c>
    </row>
    <row r="744" spans="2:55" x14ac:dyDescent="0.25">
      <c r="B744" s="63"/>
      <c r="C744" s="64"/>
      <c r="D744" s="64"/>
      <c r="E744" s="64"/>
      <c r="F744" s="95">
        <f>IFERROR(INDEX('1. Paquetes y Tareas'!$F$16:$F$84,MATCH(BC745,'1. Paquetes y Tareas'!$E$16:$E$84,0)),0)</f>
        <v>0</v>
      </c>
      <c r="G744" s="50"/>
      <c r="H744" s="96">
        <f>IF(E744="Sí",IFERROR(INDEX('3. Gasto Total '!$J$25:$J$43,MATCH(G744,'3. Gasto Total '!$B$25:$B$43,0)),""),IFERROR(INDEX('3. Gasto Total '!$I$25:$I$43,MATCH(G744,'3. Gasto Total '!$B$25:$B$43,0)),))</f>
        <v>0</v>
      </c>
      <c r="I744" s="40"/>
      <c r="J744" s="44"/>
      <c r="K744" s="44"/>
      <c r="L744" s="44"/>
      <c r="M744" s="44"/>
      <c r="N744" s="98">
        <f t="shared" si="136"/>
        <v>0</v>
      </c>
      <c r="O744" s="98">
        <f t="shared" si="137"/>
        <v>0</v>
      </c>
      <c r="P744" s="97">
        <f t="shared" si="175"/>
        <v>0</v>
      </c>
      <c r="Q744" s="44"/>
      <c r="R744" s="44"/>
      <c r="S744" s="53"/>
      <c r="T744" s="53"/>
      <c r="U744" s="97">
        <f t="shared" si="176"/>
        <v>0</v>
      </c>
      <c r="V744" s="44"/>
      <c r="W744" s="46"/>
      <c r="X744" s="54"/>
      <c r="Y744" s="53"/>
      <c r="Z744" s="97">
        <f t="shared" si="177"/>
        <v>0</v>
      </c>
      <c r="AA744" s="44"/>
      <c r="AB744" s="46"/>
      <c r="AC744" s="54"/>
      <c r="AD744" s="53"/>
      <c r="AE744" s="97">
        <f t="shared" si="178"/>
        <v>0</v>
      </c>
      <c r="AF744" s="97">
        <f t="shared" si="179"/>
        <v>0</v>
      </c>
      <c r="AG744" s="97">
        <f t="shared" si="180"/>
        <v>0</v>
      </c>
      <c r="AH744" s="97">
        <f t="shared" si="181"/>
        <v>0</v>
      </c>
      <c r="AI744" s="44"/>
      <c r="AJ744" s="46"/>
      <c r="AK744" s="46"/>
      <c r="AL744" s="97">
        <f t="shared" si="182"/>
        <v>0</v>
      </c>
      <c r="BC744" s="56" t="str">
        <f t="shared" si="183"/>
        <v/>
      </c>
    </row>
    <row r="745" spans="2:55" x14ac:dyDescent="0.25">
      <c r="B745" s="63"/>
      <c r="C745" s="64"/>
      <c r="D745" s="64"/>
      <c r="E745" s="64"/>
      <c r="F745" s="95">
        <f>IFERROR(INDEX('1. Paquetes y Tareas'!$F$16:$F$84,MATCH(BC746,'1. Paquetes y Tareas'!$E$16:$E$84,0)),0)</f>
        <v>0</v>
      </c>
      <c r="G745" s="50"/>
      <c r="H745" s="96">
        <f>IF(E745="Sí",IFERROR(INDEX('3. Gasto Total '!$J$25:$J$43,MATCH(G745,'3. Gasto Total '!$B$25:$B$43,0)),""),IFERROR(INDEX('3. Gasto Total '!$I$25:$I$43,MATCH(G745,'3. Gasto Total '!$B$25:$B$43,0)),))</f>
        <v>0</v>
      </c>
      <c r="I745" s="40"/>
      <c r="J745" s="44"/>
      <c r="K745" s="44"/>
      <c r="L745" s="44"/>
      <c r="M745" s="44"/>
      <c r="N745" s="98">
        <f t="shared" si="136"/>
        <v>0</v>
      </c>
      <c r="O745" s="98">
        <f t="shared" si="137"/>
        <v>0</v>
      </c>
      <c r="P745" s="97">
        <f t="shared" si="175"/>
        <v>0</v>
      </c>
      <c r="Q745" s="44"/>
      <c r="R745" s="44"/>
      <c r="S745" s="53"/>
      <c r="T745" s="53"/>
      <c r="U745" s="97">
        <f t="shared" si="176"/>
        <v>0</v>
      </c>
      <c r="V745" s="44"/>
      <c r="W745" s="46"/>
      <c r="X745" s="54"/>
      <c r="Y745" s="53"/>
      <c r="Z745" s="97">
        <f t="shared" si="177"/>
        <v>0</v>
      </c>
      <c r="AA745" s="44"/>
      <c r="AB745" s="46"/>
      <c r="AC745" s="54"/>
      <c r="AD745" s="53"/>
      <c r="AE745" s="97">
        <f t="shared" si="178"/>
        <v>0</v>
      </c>
      <c r="AF745" s="97">
        <f t="shared" si="179"/>
        <v>0</v>
      </c>
      <c r="AG745" s="97">
        <f t="shared" si="180"/>
        <v>0</v>
      </c>
      <c r="AH745" s="97">
        <f t="shared" si="181"/>
        <v>0</v>
      </c>
      <c r="AI745" s="44"/>
      <c r="AJ745" s="46"/>
      <c r="AK745" s="46"/>
      <c r="AL745" s="97">
        <f t="shared" si="182"/>
        <v>0</v>
      </c>
      <c r="BC745" s="56" t="str">
        <f t="shared" si="183"/>
        <v/>
      </c>
    </row>
    <row r="746" spans="2:55" x14ac:dyDescent="0.25">
      <c r="B746" s="63"/>
      <c r="C746" s="64"/>
      <c r="D746" s="64"/>
      <c r="E746" s="64"/>
      <c r="F746" s="95">
        <f>IFERROR(INDEX('1. Paquetes y Tareas'!$F$16:$F$84,MATCH(BC747,'1. Paquetes y Tareas'!$E$16:$E$84,0)),0)</f>
        <v>0</v>
      </c>
      <c r="G746" s="50"/>
      <c r="H746" s="96">
        <f>IF(E746="Sí",IFERROR(INDEX('3. Gasto Total '!$J$25:$J$43,MATCH(G746,'3. Gasto Total '!$B$25:$B$43,0)),""),IFERROR(INDEX('3. Gasto Total '!$I$25:$I$43,MATCH(G746,'3. Gasto Total '!$B$25:$B$43,0)),))</f>
        <v>0</v>
      </c>
      <c r="I746" s="40"/>
      <c r="J746" s="44"/>
      <c r="K746" s="44"/>
      <c r="L746" s="44"/>
      <c r="M746" s="44"/>
      <c r="N746" s="98">
        <f t="shared" si="136"/>
        <v>0</v>
      </c>
      <c r="O746" s="98">
        <f t="shared" si="137"/>
        <v>0</v>
      </c>
      <c r="P746" s="97">
        <f t="shared" si="175"/>
        <v>0</v>
      </c>
      <c r="Q746" s="44"/>
      <c r="R746" s="44"/>
      <c r="S746" s="53"/>
      <c r="T746" s="53"/>
      <c r="U746" s="97">
        <f t="shared" si="176"/>
        <v>0</v>
      </c>
      <c r="V746" s="44"/>
      <c r="W746" s="46"/>
      <c r="X746" s="54"/>
      <c r="Y746" s="53"/>
      <c r="Z746" s="97">
        <f t="shared" si="177"/>
        <v>0</v>
      </c>
      <c r="AA746" s="44"/>
      <c r="AB746" s="46"/>
      <c r="AC746" s="54"/>
      <c r="AD746" s="53"/>
      <c r="AE746" s="97">
        <f t="shared" si="178"/>
        <v>0</v>
      </c>
      <c r="AF746" s="97">
        <f t="shared" si="179"/>
        <v>0</v>
      </c>
      <c r="AG746" s="97">
        <f t="shared" si="180"/>
        <v>0</v>
      </c>
      <c r="AH746" s="97">
        <f t="shared" si="181"/>
        <v>0</v>
      </c>
      <c r="AI746" s="44"/>
      <c r="AJ746" s="46"/>
      <c r="AK746" s="46"/>
      <c r="AL746" s="97">
        <f t="shared" si="182"/>
        <v>0</v>
      </c>
      <c r="BC746" s="56" t="str">
        <f t="shared" si="183"/>
        <v/>
      </c>
    </row>
    <row r="747" spans="2:55" x14ac:dyDescent="0.25">
      <c r="B747" s="63"/>
      <c r="C747" s="64"/>
      <c r="D747" s="64"/>
      <c r="E747" s="64"/>
      <c r="F747" s="95">
        <f>IFERROR(INDEX('1. Paquetes y Tareas'!$F$16:$F$84,MATCH(BC748,'1. Paquetes y Tareas'!$E$16:$E$84,0)),0)</f>
        <v>0</v>
      </c>
      <c r="G747" s="50"/>
      <c r="H747" s="96">
        <f>IF(E747="Sí",IFERROR(INDEX('3. Gasto Total '!$J$25:$J$43,MATCH(G747,'3. Gasto Total '!$B$25:$B$43,0)),""),IFERROR(INDEX('3. Gasto Total '!$I$25:$I$43,MATCH(G747,'3. Gasto Total '!$B$25:$B$43,0)),))</f>
        <v>0</v>
      </c>
      <c r="I747" s="40"/>
      <c r="J747" s="44"/>
      <c r="K747" s="44"/>
      <c r="L747" s="44"/>
      <c r="M747" s="44"/>
      <c r="N747" s="98">
        <f t="shared" si="136"/>
        <v>0</v>
      </c>
      <c r="O747" s="98">
        <f t="shared" si="137"/>
        <v>0</v>
      </c>
      <c r="P747" s="97">
        <f t="shared" si="175"/>
        <v>0</v>
      </c>
      <c r="Q747" s="44"/>
      <c r="R747" s="44"/>
      <c r="S747" s="53"/>
      <c r="T747" s="53"/>
      <c r="U747" s="97">
        <f t="shared" si="176"/>
        <v>0</v>
      </c>
      <c r="V747" s="44"/>
      <c r="W747" s="46"/>
      <c r="X747" s="54"/>
      <c r="Y747" s="53"/>
      <c r="Z747" s="97">
        <f t="shared" si="177"/>
        <v>0</v>
      </c>
      <c r="AA747" s="44"/>
      <c r="AB747" s="46"/>
      <c r="AC747" s="54"/>
      <c r="AD747" s="53"/>
      <c r="AE747" s="97">
        <f t="shared" si="178"/>
        <v>0</v>
      </c>
      <c r="AF747" s="97">
        <f t="shared" si="179"/>
        <v>0</v>
      </c>
      <c r="AG747" s="97">
        <f t="shared" si="180"/>
        <v>0</v>
      </c>
      <c r="AH747" s="97">
        <f t="shared" si="181"/>
        <v>0</v>
      </c>
      <c r="AI747" s="44"/>
      <c r="AJ747" s="46"/>
      <c r="AK747" s="46"/>
      <c r="AL747" s="97">
        <f t="shared" si="182"/>
        <v>0</v>
      </c>
      <c r="BC747" s="56" t="str">
        <f t="shared" si="183"/>
        <v/>
      </c>
    </row>
    <row r="748" spans="2:55" x14ac:dyDescent="0.25">
      <c r="B748" s="63"/>
      <c r="C748" s="64"/>
      <c r="D748" s="64"/>
      <c r="E748" s="64"/>
      <c r="F748" s="95">
        <f>IFERROR(INDEX('1. Paquetes y Tareas'!$F$16:$F$84,MATCH(BC749,'1. Paquetes y Tareas'!$E$16:$E$84,0)),0)</f>
        <v>0</v>
      </c>
      <c r="G748" s="50"/>
      <c r="H748" s="96">
        <f>IF(E748="Sí",IFERROR(INDEX('3. Gasto Total '!$J$25:$J$43,MATCH(G748,'3. Gasto Total '!$B$25:$B$43,0)),""),IFERROR(INDEX('3. Gasto Total '!$I$25:$I$43,MATCH(G748,'3. Gasto Total '!$B$25:$B$43,0)),))</f>
        <v>0</v>
      </c>
      <c r="I748" s="40"/>
      <c r="J748" s="44"/>
      <c r="K748" s="44"/>
      <c r="L748" s="44"/>
      <c r="M748" s="44"/>
      <c r="N748" s="98">
        <f t="shared" si="136"/>
        <v>0</v>
      </c>
      <c r="O748" s="98">
        <f t="shared" si="137"/>
        <v>0</v>
      </c>
      <c r="P748" s="97">
        <f t="shared" si="175"/>
        <v>0</v>
      </c>
      <c r="Q748" s="44"/>
      <c r="R748" s="44"/>
      <c r="S748" s="53"/>
      <c r="T748" s="53"/>
      <c r="U748" s="97">
        <f t="shared" si="176"/>
        <v>0</v>
      </c>
      <c r="V748" s="44"/>
      <c r="W748" s="46"/>
      <c r="X748" s="54"/>
      <c r="Y748" s="53"/>
      <c r="Z748" s="97">
        <f t="shared" si="177"/>
        <v>0</v>
      </c>
      <c r="AA748" s="44"/>
      <c r="AB748" s="46"/>
      <c r="AC748" s="54"/>
      <c r="AD748" s="53"/>
      <c r="AE748" s="97">
        <f t="shared" si="178"/>
        <v>0</v>
      </c>
      <c r="AF748" s="97">
        <f t="shared" si="179"/>
        <v>0</v>
      </c>
      <c r="AG748" s="97">
        <f t="shared" si="180"/>
        <v>0</v>
      </c>
      <c r="AH748" s="97">
        <f t="shared" si="181"/>
        <v>0</v>
      </c>
      <c r="AI748" s="44"/>
      <c r="AJ748" s="46"/>
      <c r="AK748" s="46"/>
      <c r="AL748" s="97">
        <f t="shared" si="182"/>
        <v>0</v>
      </c>
      <c r="BC748" s="56" t="str">
        <f t="shared" si="183"/>
        <v/>
      </c>
    </row>
    <row r="749" spans="2:55" x14ac:dyDescent="0.25">
      <c r="B749" s="63"/>
      <c r="C749" s="64"/>
      <c r="D749" s="64"/>
      <c r="E749" s="64"/>
      <c r="F749" s="95">
        <f>IFERROR(INDEX('1. Paquetes y Tareas'!$F$16:$F$84,MATCH(BC750,'1. Paquetes y Tareas'!$E$16:$E$84,0)),0)</f>
        <v>0</v>
      </c>
      <c r="G749" s="50"/>
      <c r="H749" s="96">
        <f>IF(E749="Sí",IFERROR(INDEX('3. Gasto Total '!$J$25:$J$43,MATCH(G749,'3. Gasto Total '!$B$25:$B$43,0)),""),IFERROR(INDEX('3. Gasto Total '!$I$25:$I$43,MATCH(G749,'3. Gasto Total '!$B$25:$B$43,0)),))</f>
        <v>0</v>
      </c>
      <c r="I749" s="40"/>
      <c r="J749" s="44"/>
      <c r="K749" s="44"/>
      <c r="L749" s="44"/>
      <c r="M749" s="44"/>
      <c r="N749" s="98">
        <f t="shared" si="136"/>
        <v>0</v>
      </c>
      <c r="O749" s="98">
        <f t="shared" si="137"/>
        <v>0</v>
      </c>
      <c r="P749" s="97">
        <f t="shared" si="175"/>
        <v>0</v>
      </c>
      <c r="Q749" s="44"/>
      <c r="R749" s="44"/>
      <c r="S749" s="53"/>
      <c r="T749" s="53"/>
      <c r="U749" s="97">
        <f t="shared" si="176"/>
        <v>0</v>
      </c>
      <c r="V749" s="44"/>
      <c r="W749" s="46"/>
      <c r="X749" s="54"/>
      <c r="Y749" s="53"/>
      <c r="Z749" s="97">
        <f t="shared" si="177"/>
        <v>0</v>
      </c>
      <c r="AA749" s="44"/>
      <c r="AB749" s="46"/>
      <c r="AC749" s="54"/>
      <c r="AD749" s="53"/>
      <c r="AE749" s="97">
        <f t="shared" si="178"/>
        <v>0</v>
      </c>
      <c r="AF749" s="97">
        <f t="shared" si="179"/>
        <v>0</v>
      </c>
      <c r="AG749" s="97">
        <f t="shared" si="180"/>
        <v>0</v>
      </c>
      <c r="AH749" s="97">
        <f t="shared" si="181"/>
        <v>0</v>
      </c>
      <c r="AI749" s="44"/>
      <c r="AJ749" s="46"/>
      <c r="AK749" s="46"/>
      <c r="AL749" s="97">
        <f t="shared" si="182"/>
        <v>0</v>
      </c>
      <c r="BC749" s="56" t="str">
        <f t="shared" si="183"/>
        <v/>
      </c>
    </row>
    <row r="750" spans="2:55" x14ac:dyDescent="0.25">
      <c r="B750" s="63"/>
      <c r="C750" s="64"/>
      <c r="D750" s="64"/>
      <c r="E750" s="64"/>
      <c r="F750" s="95">
        <f>IFERROR(INDEX('1. Paquetes y Tareas'!$F$16:$F$84,MATCH(BC751,'1. Paquetes y Tareas'!$E$16:$E$84,0)),0)</f>
        <v>0</v>
      </c>
      <c r="G750" s="50"/>
      <c r="H750" s="96">
        <f>IF(E750="Sí",IFERROR(INDEX('3. Gasto Total '!$J$25:$J$43,MATCH(G750,'3. Gasto Total '!$B$25:$B$43,0)),""),IFERROR(INDEX('3. Gasto Total '!$I$25:$I$43,MATCH(G750,'3. Gasto Total '!$B$25:$B$43,0)),))</f>
        <v>0</v>
      </c>
      <c r="I750" s="40"/>
      <c r="J750" s="44"/>
      <c r="K750" s="44"/>
      <c r="L750" s="44"/>
      <c r="M750" s="44"/>
      <c r="N750" s="98">
        <f t="shared" si="136"/>
        <v>0</v>
      </c>
      <c r="O750" s="98">
        <f t="shared" si="137"/>
        <v>0</v>
      </c>
      <c r="P750" s="97">
        <f t="shared" si="175"/>
        <v>0</v>
      </c>
      <c r="Q750" s="44"/>
      <c r="R750" s="44"/>
      <c r="S750" s="53"/>
      <c r="T750" s="53"/>
      <c r="U750" s="97">
        <f t="shared" si="176"/>
        <v>0</v>
      </c>
      <c r="V750" s="44"/>
      <c r="W750" s="46"/>
      <c r="X750" s="54"/>
      <c r="Y750" s="53"/>
      <c r="Z750" s="97">
        <f t="shared" si="177"/>
        <v>0</v>
      </c>
      <c r="AA750" s="44"/>
      <c r="AB750" s="46"/>
      <c r="AC750" s="54"/>
      <c r="AD750" s="53"/>
      <c r="AE750" s="97">
        <f t="shared" si="178"/>
        <v>0</v>
      </c>
      <c r="AF750" s="97">
        <f t="shared" si="179"/>
        <v>0</v>
      </c>
      <c r="AG750" s="97">
        <f t="shared" si="180"/>
        <v>0</v>
      </c>
      <c r="AH750" s="97">
        <f t="shared" si="181"/>
        <v>0</v>
      </c>
      <c r="AI750" s="44"/>
      <c r="AJ750" s="46"/>
      <c r="AK750" s="46"/>
      <c r="AL750" s="97">
        <f t="shared" si="182"/>
        <v>0</v>
      </c>
      <c r="BC750" s="56" t="str">
        <f t="shared" si="183"/>
        <v/>
      </c>
    </row>
    <row r="751" spans="2:55" x14ac:dyDescent="0.25">
      <c r="B751" s="63"/>
      <c r="C751" s="64"/>
      <c r="D751" s="64"/>
      <c r="E751" s="64"/>
      <c r="F751" s="95">
        <f>IFERROR(INDEX('1. Paquetes y Tareas'!$F$16:$F$84,MATCH(BC752,'1. Paquetes y Tareas'!$E$16:$E$84,0)),0)</f>
        <v>0</v>
      </c>
      <c r="G751" s="50"/>
      <c r="H751" s="96">
        <f>IF(E751="Sí",IFERROR(INDEX('3. Gasto Total '!$J$25:$J$43,MATCH(G751,'3. Gasto Total '!$B$25:$B$43,0)),""),IFERROR(INDEX('3. Gasto Total '!$I$25:$I$43,MATCH(G751,'3. Gasto Total '!$B$25:$B$43,0)),))</f>
        <v>0</v>
      </c>
      <c r="I751" s="40"/>
      <c r="J751" s="44"/>
      <c r="K751" s="44"/>
      <c r="L751" s="44"/>
      <c r="M751" s="44"/>
      <c r="N751" s="98">
        <f t="shared" si="136"/>
        <v>0</v>
      </c>
      <c r="O751" s="98">
        <f t="shared" si="137"/>
        <v>0</v>
      </c>
      <c r="P751" s="97">
        <f t="shared" si="175"/>
        <v>0</v>
      </c>
      <c r="Q751" s="44"/>
      <c r="R751" s="44"/>
      <c r="S751" s="53"/>
      <c r="T751" s="53"/>
      <c r="U751" s="97">
        <f t="shared" si="176"/>
        <v>0</v>
      </c>
      <c r="V751" s="44"/>
      <c r="W751" s="46"/>
      <c r="X751" s="54"/>
      <c r="Y751" s="53"/>
      <c r="Z751" s="97">
        <f t="shared" si="177"/>
        <v>0</v>
      </c>
      <c r="AA751" s="44"/>
      <c r="AB751" s="46"/>
      <c r="AC751" s="54"/>
      <c r="AD751" s="53"/>
      <c r="AE751" s="97">
        <f t="shared" si="178"/>
        <v>0</v>
      </c>
      <c r="AF751" s="97">
        <f t="shared" si="179"/>
        <v>0</v>
      </c>
      <c r="AG751" s="97">
        <f t="shared" si="180"/>
        <v>0</v>
      </c>
      <c r="AH751" s="97">
        <f t="shared" si="181"/>
        <v>0</v>
      </c>
      <c r="AI751" s="44"/>
      <c r="AJ751" s="46"/>
      <c r="AK751" s="46"/>
      <c r="AL751" s="97">
        <f t="shared" si="182"/>
        <v>0</v>
      </c>
      <c r="BC751" s="56" t="str">
        <f t="shared" si="183"/>
        <v/>
      </c>
    </row>
    <row r="752" spans="2:55" x14ac:dyDescent="0.25">
      <c r="B752" s="63"/>
      <c r="C752" s="64"/>
      <c r="D752" s="64"/>
      <c r="E752" s="64"/>
      <c r="F752" s="95">
        <f>IFERROR(INDEX('1. Paquetes y Tareas'!$F$16:$F$84,MATCH(BC753,'1. Paquetes y Tareas'!$E$16:$E$84,0)),0)</f>
        <v>0</v>
      </c>
      <c r="G752" s="50"/>
      <c r="H752" s="96">
        <f>IF(E752="Sí",IFERROR(INDEX('3. Gasto Total '!$J$25:$J$43,MATCH(G752,'3. Gasto Total '!$B$25:$B$43,0)),""),IFERROR(INDEX('3. Gasto Total '!$I$25:$I$43,MATCH(G752,'3. Gasto Total '!$B$25:$B$43,0)),))</f>
        <v>0</v>
      </c>
      <c r="I752" s="40"/>
      <c r="J752" s="44"/>
      <c r="K752" s="44"/>
      <c r="L752" s="44"/>
      <c r="M752" s="44"/>
      <c r="N752" s="98">
        <f t="shared" si="136"/>
        <v>0</v>
      </c>
      <c r="O752" s="98">
        <f t="shared" si="137"/>
        <v>0</v>
      </c>
      <c r="P752" s="97">
        <f t="shared" si="175"/>
        <v>0</v>
      </c>
      <c r="Q752" s="44"/>
      <c r="R752" s="44"/>
      <c r="S752" s="53"/>
      <c r="T752" s="53"/>
      <c r="U752" s="97">
        <f t="shared" si="176"/>
        <v>0</v>
      </c>
      <c r="V752" s="44"/>
      <c r="W752" s="46"/>
      <c r="X752" s="54"/>
      <c r="Y752" s="53"/>
      <c r="Z752" s="97">
        <f t="shared" si="177"/>
        <v>0</v>
      </c>
      <c r="AA752" s="44"/>
      <c r="AB752" s="46"/>
      <c r="AC752" s="54"/>
      <c r="AD752" s="53"/>
      <c r="AE752" s="97">
        <f t="shared" si="178"/>
        <v>0</v>
      </c>
      <c r="AF752" s="97">
        <f t="shared" si="179"/>
        <v>0</v>
      </c>
      <c r="AG752" s="97">
        <f t="shared" si="180"/>
        <v>0</v>
      </c>
      <c r="AH752" s="97">
        <f t="shared" si="181"/>
        <v>0</v>
      </c>
      <c r="AI752" s="44"/>
      <c r="AJ752" s="46"/>
      <c r="AK752" s="46"/>
      <c r="AL752" s="97">
        <f t="shared" si="182"/>
        <v>0</v>
      </c>
      <c r="BC752" s="56" t="str">
        <f t="shared" si="183"/>
        <v/>
      </c>
    </row>
    <row r="753" spans="2:55" x14ac:dyDescent="0.25">
      <c r="B753" s="63"/>
      <c r="C753" s="64"/>
      <c r="D753" s="64"/>
      <c r="E753" s="64"/>
      <c r="F753" s="95">
        <f>IFERROR(INDEX('1. Paquetes y Tareas'!$F$16:$F$84,MATCH(BC754,'1. Paquetes y Tareas'!$E$16:$E$84,0)),0)</f>
        <v>0</v>
      </c>
      <c r="G753" s="50"/>
      <c r="H753" s="96">
        <f>IF(E753="Sí",IFERROR(INDEX('3. Gasto Total '!$J$25:$J$43,MATCH(G753,'3. Gasto Total '!$B$25:$B$43,0)),""),IFERROR(INDEX('3. Gasto Total '!$I$25:$I$43,MATCH(G753,'3. Gasto Total '!$B$25:$B$43,0)),))</f>
        <v>0</v>
      </c>
      <c r="I753" s="40"/>
      <c r="J753" s="44"/>
      <c r="K753" s="44"/>
      <c r="L753" s="44"/>
      <c r="M753" s="44"/>
      <c r="N753" s="98">
        <f t="shared" si="136"/>
        <v>0</v>
      </c>
      <c r="O753" s="98">
        <f t="shared" si="137"/>
        <v>0</v>
      </c>
      <c r="P753" s="97">
        <f t="shared" si="175"/>
        <v>0</v>
      </c>
      <c r="Q753" s="44"/>
      <c r="R753" s="44"/>
      <c r="S753" s="53"/>
      <c r="T753" s="53"/>
      <c r="U753" s="97">
        <f t="shared" si="176"/>
        <v>0</v>
      </c>
      <c r="V753" s="44"/>
      <c r="W753" s="46"/>
      <c r="X753" s="54"/>
      <c r="Y753" s="53"/>
      <c r="Z753" s="97">
        <f t="shared" si="177"/>
        <v>0</v>
      </c>
      <c r="AA753" s="44"/>
      <c r="AB753" s="46"/>
      <c r="AC753" s="54"/>
      <c r="AD753" s="53"/>
      <c r="AE753" s="97">
        <f t="shared" si="178"/>
        <v>0</v>
      </c>
      <c r="AF753" s="97">
        <f t="shared" si="179"/>
        <v>0</v>
      </c>
      <c r="AG753" s="97">
        <f t="shared" si="180"/>
        <v>0</v>
      </c>
      <c r="AH753" s="97">
        <f t="shared" si="181"/>
        <v>0</v>
      </c>
      <c r="AI753" s="44"/>
      <c r="AJ753" s="46"/>
      <c r="AK753" s="46"/>
      <c r="AL753" s="97">
        <f t="shared" si="182"/>
        <v>0</v>
      </c>
      <c r="BC753" s="56" t="str">
        <f t="shared" si="183"/>
        <v/>
      </c>
    </row>
    <row r="754" spans="2:55" x14ac:dyDescent="0.25">
      <c r="B754" s="63"/>
      <c r="C754" s="64"/>
      <c r="D754" s="64"/>
      <c r="E754" s="64"/>
      <c r="F754" s="95">
        <f>IFERROR(INDEX('1. Paquetes y Tareas'!$F$16:$F$84,MATCH(BC755,'1. Paquetes y Tareas'!$E$16:$E$84,0)),0)</f>
        <v>0</v>
      </c>
      <c r="G754" s="50"/>
      <c r="H754" s="96">
        <f>IF(E754="Sí",IFERROR(INDEX('3. Gasto Total '!$J$25:$J$43,MATCH(G754,'3. Gasto Total '!$B$25:$B$43,0)),""),IFERROR(INDEX('3. Gasto Total '!$I$25:$I$43,MATCH(G754,'3. Gasto Total '!$B$25:$B$43,0)),))</f>
        <v>0</v>
      </c>
      <c r="I754" s="40"/>
      <c r="J754" s="44"/>
      <c r="K754" s="44"/>
      <c r="L754" s="44"/>
      <c r="M754" s="44"/>
      <c r="N754" s="98">
        <f t="shared" si="136"/>
        <v>0</v>
      </c>
      <c r="O754" s="98">
        <f t="shared" si="137"/>
        <v>0</v>
      </c>
      <c r="P754" s="97">
        <f t="shared" si="175"/>
        <v>0</v>
      </c>
      <c r="Q754" s="44"/>
      <c r="R754" s="44"/>
      <c r="S754" s="53"/>
      <c r="T754" s="53"/>
      <c r="U754" s="97">
        <f t="shared" si="176"/>
        <v>0</v>
      </c>
      <c r="V754" s="44"/>
      <c r="W754" s="46"/>
      <c r="X754" s="54"/>
      <c r="Y754" s="53"/>
      <c r="Z754" s="97">
        <f t="shared" si="177"/>
        <v>0</v>
      </c>
      <c r="AA754" s="44"/>
      <c r="AB754" s="46"/>
      <c r="AC754" s="54"/>
      <c r="AD754" s="53"/>
      <c r="AE754" s="97">
        <f t="shared" si="178"/>
        <v>0</v>
      </c>
      <c r="AF754" s="97">
        <f t="shared" si="179"/>
        <v>0</v>
      </c>
      <c r="AG754" s="97">
        <f t="shared" si="180"/>
        <v>0</v>
      </c>
      <c r="AH754" s="97">
        <f t="shared" si="181"/>
        <v>0</v>
      </c>
      <c r="AI754" s="44"/>
      <c r="AJ754" s="46"/>
      <c r="AK754" s="46"/>
      <c r="AL754" s="97">
        <f t="shared" si="182"/>
        <v>0</v>
      </c>
      <c r="BC754" s="56" t="str">
        <f t="shared" si="183"/>
        <v/>
      </c>
    </row>
    <row r="755" spans="2:55" x14ac:dyDescent="0.25">
      <c r="B755" s="63"/>
      <c r="C755" s="64"/>
      <c r="D755" s="64"/>
      <c r="E755" s="64"/>
      <c r="F755" s="95">
        <f>IFERROR(INDEX('1. Paquetes y Tareas'!$F$16:$F$84,MATCH(BC756,'1. Paquetes y Tareas'!$E$16:$E$84,0)),0)</f>
        <v>0</v>
      </c>
      <c r="G755" s="50"/>
      <c r="H755" s="96">
        <f>IF(E755="Sí",IFERROR(INDEX('3. Gasto Total '!$J$25:$J$43,MATCH(G755,'3. Gasto Total '!$B$25:$B$43,0)),""),IFERROR(INDEX('3. Gasto Total '!$I$25:$I$43,MATCH(G755,'3. Gasto Total '!$B$25:$B$43,0)),))</f>
        <v>0</v>
      </c>
      <c r="I755" s="40"/>
      <c r="J755" s="44"/>
      <c r="K755" s="44"/>
      <c r="L755" s="44"/>
      <c r="M755" s="44"/>
      <c r="N755" s="98">
        <f t="shared" si="136"/>
        <v>0</v>
      </c>
      <c r="O755" s="98">
        <f t="shared" si="137"/>
        <v>0</v>
      </c>
      <c r="P755" s="97">
        <f t="shared" si="175"/>
        <v>0</v>
      </c>
      <c r="Q755" s="44"/>
      <c r="R755" s="44"/>
      <c r="S755" s="53"/>
      <c r="T755" s="53"/>
      <c r="U755" s="97">
        <f t="shared" si="176"/>
        <v>0</v>
      </c>
      <c r="V755" s="44"/>
      <c r="W755" s="46"/>
      <c r="X755" s="54"/>
      <c r="Y755" s="53"/>
      <c r="Z755" s="97">
        <f t="shared" si="177"/>
        <v>0</v>
      </c>
      <c r="AA755" s="44"/>
      <c r="AB755" s="46"/>
      <c r="AC755" s="54"/>
      <c r="AD755" s="53"/>
      <c r="AE755" s="97">
        <f t="shared" si="178"/>
        <v>0</v>
      </c>
      <c r="AF755" s="97">
        <f t="shared" si="179"/>
        <v>0</v>
      </c>
      <c r="AG755" s="97">
        <f t="shared" si="180"/>
        <v>0</v>
      </c>
      <c r="AH755" s="97">
        <f t="shared" si="181"/>
        <v>0</v>
      </c>
      <c r="AI755" s="44"/>
      <c r="AJ755" s="46"/>
      <c r="AK755" s="46"/>
      <c r="AL755" s="97">
        <f t="shared" si="182"/>
        <v>0</v>
      </c>
      <c r="BC755" s="56" t="str">
        <f t="shared" si="183"/>
        <v/>
      </c>
    </row>
    <row r="756" spans="2:55" x14ac:dyDescent="0.25">
      <c r="B756" s="63"/>
      <c r="C756" s="64"/>
      <c r="D756" s="64"/>
      <c r="E756" s="64"/>
      <c r="F756" s="95">
        <f>IFERROR(INDEX('1. Paquetes y Tareas'!$F$16:$F$84,MATCH(BC757,'1. Paquetes y Tareas'!$E$16:$E$84,0)),0)</f>
        <v>0</v>
      </c>
      <c r="G756" s="50"/>
      <c r="H756" s="96">
        <f>IF(E756="Sí",IFERROR(INDEX('3. Gasto Total '!$J$25:$J$43,MATCH(G756,'3. Gasto Total '!$B$25:$B$43,0)),""),IFERROR(INDEX('3. Gasto Total '!$I$25:$I$43,MATCH(G756,'3. Gasto Total '!$B$25:$B$43,0)),))</f>
        <v>0</v>
      </c>
      <c r="I756" s="40"/>
      <c r="J756" s="44"/>
      <c r="K756" s="44"/>
      <c r="L756" s="44"/>
      <c r="M756" s="44"/>
      <c r="N756" s="98">
        <f t="shared" si="136"/>
        <v>0</v>
      </c>
      <c r="O756" s="98">
        <f t="shared" si="137"/>
        <v>0</v>
      </c>
      <c r="P756" s="97">
        <f t="shared" si="175"/>
        <v>0</v>
      </c>
      <c r="Q756" s="44"/>
      <c r="R756" s="44"/>
      <c r="S756" s="53"/>
      <c r="T756" s="53"/>
      <c r="U756" s="97">
        <f t="shared" si="176"/>
        <v>0</v>
      </c>
      <c r="V756" s="44"/>
      <c r="W756" s="46"/>
      <c r="X756" s="54"/>
      <c r="Y756" s="53"/>
      <c r="Z756" s="97">
        <f t="shared" si="177"/>
        <v>0</v>
      </c>
      <c r="AA756" s="44"/>
      <c r="AB756" s="46"/>
      <c r="AC756" s="54"/>
      <c r="AD756" s="53"/>
      <c r="AE756" s="97">
        <f t="shared" si="178"/>
        <v>0</v>
      </c>
      <c r="AF756" s="97">
        <f t="shared" si="179"/>
        <v>0</v>
      </c>
      <c r="AG756" s="97">
        <f t="shared" si="180"/>
        <v>0</v>
      </c>
      <c r="AH756" s="97">
        <f t="shared" si="181"/>
        <v>0</v>
      </c>
      <c r="AI756" s="44"/>
      <c r="AJ756" s="46"/>
      <c r="AK756" s="46"/>
      <c r="AL756" s="97">
        <f t="shared" si="182"/>
        <v>0</v>
      </c>
      <c r="BC756" s="56" t="str">
        <f t="shared" si="183"/>
        <v/>
      </c>
    </row>
    <row r="757" spans="2:55" x14ac:dyDescent="0.25">
      <c r="B757" s="63"/>
      <c r="C757" s="64"/>
      <c r="D757" s="64"/>
      <c r="E757" s="64"/>
      <c r="F757" s="95">
        <f>IFERROR(INDEX('1. Paquetes y Tareas'!$F$16:$F$84,MATCH(BC758,'1. Paquetes y Tareas'!$E$16:$E$84,0)),0)</f>
        <v>0</v>
      </c>
      <c r="G757" s="50"/>
      <c r="H757" s="96">
        <f>IF(E757="Sí",IFERROR(INDEX('3. Gasto Total '!$J$25:$J$43,MATCH(G757,'3. Gasto Total '!$B$25:$B$43,0)),""),IFERROR(INDEX('3. Gasto Total '!$I$25:$I$43,MATCH(G757,'3. Gasto Total '!$B$25:$B$43,0)),))</f>
        <v>0</v>
      </c>
      <c r="I757" s="40"/>
      <c r="J757" s="44"/>
      <c r="K757" s="44"/>
      <c r="L757" s="44"/>
      <c r="M757" s="44"/>
      <c r="N757" s="98">
        <f t="shared" si="136"/>
        <v>0</v>
      </c>
      <c r="O757" s="98">
        <f t="shared" si="137"/>
        <v>0</v>
      </c>
      <c r="P757" s="97">
        <f t="shared" si="175"/>
        <v>0</v>
      </c>
      <c r="Q757" s="44"/>
      <c r="R757" s="44"/>
      <c r="S757" s="53"/>
      <c r="T757" s="53"/>
      <c r="U757" s="97">
        <f t="shared" si="176"/>
        <v>0</v>
      </c>
      <c r="V757" s="44"/>
      <c r="W757" s="46"/>
      <c r="X757" s="54"/>
      <c r="Y757" s="53"/>
      <c r="Z757" s="97">
        <f t="shared" si="177"/>
        <v>0</v>
      </c>
      <c r="AA757" s="44"/>
      <c r="AB757" s="46"/>
      <c r="AC757" s="54"/>
      <c r="AD757" s="53"/>
      <c r="AE757" s="97">
        <f t="shared" si="178"/>
        <v>0</v>
      </c>
      <c r="AF757" s="97">
        <f t="shared" si="179"/>
        <v>0</v>
      </c>
      <c r="AG757" s="97">
        <f t="shared" si="180"/>
        <v>0</v>
      </c>
      <c r="AH757" s="97">
        <f t="shared" si="181"/>
        <v>0</v>
      </c>
      <c r="AI757" s="44"/>
      <c r="AJ757" s="46"/>
      <c r="AK757" s="46"/>
      <c r="AL757" s="97">
        <f t="shared" si="182"/>
        <v>0</v>
      </c>
      <c r="BC757" s="56" t="str">
        <f t="shared" si="183"/>
        <v/>
      </c>
    </row>
    <row r="758" spans="2:55" x14ac:dyDescent="0.25">
      <c r="B758" s="63"/>
      <c r="C758" s="64"/>
      <c r="D758" s="64"/>
      <c r="E758" s="64"/>
      <c r="F758" s="95">
        <f>IFERROR(INDEX('1. Paquetes y Tareas'!$F$16:$F$84,MATCH(BC759,'1. Paquetes y Tareas'!$E$16:$E$84,0)),0)</f>
        <v>0</v>
      </c>
      <c r="G758" s="50"/>
      <c r="H758" s="96">
        <f>IF(E758="Sí",IFERROR(INDEX('3. Gasto Total '!$J$25:$J$43,MATCH(G758,'3. Gasto Total '!$B$25:$B$43,0)),""),IFERROR(INDEX('3. Gasto Total '!$I$25:$I$43,MATCH(G758,'3. Gasto Total '!$B$25:$B$43,0)),))</f>
        <v>0</v>
      </c>
      <c r="I758" s="40"/>
      <c r="J758" s="44"/>
      <c r="K758" s="44"/>
      <c r="L758" s="44"/>
      <c r="M758" s="44"/>
      <c r="N758" s="98">
        <f t="shared" si="136"/>
        <v>0</v>
      </c>
      <c r="O758" s="98">
        <f t="shared" si="137"/>
        <v>0</v>
      </c>
      <c r="P758" s="97">
        <f t="shared" si="175"/>
        <v>0</v>
      </c>
      <c r="Q758" s="44"/>
      <c r="R758" s="44"/>
      <c r="S758" s="53"/>
      <c r="T758" s="53"/>
      <c r="U758" s="97">
        <f t="shared" si="176"/>
        <v>0</v>
      </c>
      <c r="V758" s="44"/>
      <c r="W758" s="46"/>
      <c r="X758" s="54"/>
      <c r="Y758" s="53"/>
      <c r="Z758" s="97">
        <f t="shared" si="177"/>
        <v>0</v>
      </c>
      <c r="AA758" s="44"/>
      <c r="AB758" s="46"/>
      <c r="AC758" s="54"/>
      <c r="AD758" s="53"/>
      <c r="AE758" s="97">
        <f t="shared" si="178"/>
        <v>0</v>
      </c>
      <c r="AF758" s="97">
        <f t="shared" si="179"/>
        <v>0</v>
      </c>
      <c r="AG758" s="97">
        <f t="shared" si="180"/>
        <v>0</v>
      </c>
      <c r="AH758" s="97">
        <f t="shared" si="181"/>
        <v>0</v>
      </c>
      <c r="AI758" s="44"/>
      <c r="AJ758" s="46"/>
      <c r="AK758" s="46"/>
      <c r="AL758" s="97">
        <f t="shared" si="182"/>
        <v>0</v>
      </c>
      <c r="BC758" s="56" t="str">
        <f t="shared" si="183"/>
        <v/>
      </c>
    </row>
    <row r="759" spans="2:55" x14ac:dyDescent="0.25">
      <c r="B759" s="63"/>
      <c r="C759" s="64"/>
      <c r="D759" s="64"/>
      <c r="E759" s="64"/>
      <c r="F759" s="95">
        <f>IFERROR(INDEX('1. Paquetes y Tareas'!$F$16:$F$84,MATCH(BC760,'1. Paquetes y Tareas'!$E$16:$E$84,0)),0)</f>
        <v>0</v>
      </c>
      <c r="G759" s="50"/>
      <c r="H759" s="96">
        <f>IF(E759="Sí",IFERROR(INDEX('3. Gasto Total '!$J$25:$J$43,MATCH(G759,'3. Gasto Total '!$B$25:$B$43,0)),""),IFERROR(INDEX('3. Gasto Total '!$I$25:$I$43,MATCH(G759,'3. Gasto Total '!$B$25:$B$43,0)),))</f>
        <v>0</v>
      </c>
      <c r="I759" s="40"/>
      <c r="J759" s="44"/>
      <c r="K759" s="44"/>
      <c r="L759" s="44"/>
      <c r="M759" s="44"/>
      <c r="N759" s="98">
        <f t="shared" si="136"/>
        <v>0</v>
      </c>
      <c r="O759" s="98">
        <f t="shared" si="137"/>
        <v>0</v>
      </c>
      <c r="P759" s="97">
        <f t="shared" si="175"/>
        <v>0</v>
      </c>
      <c r="Q759" s="44"/>
      <c r="R759" s="44"/>
      <c r="S759" s="53"/>
      <c r="T759" s="53"/>
      <c r="U759" s="97">
        <f t="shared" si="176"/>
        <v>0</v>
      </c>
      <c r="V759" s="44"/>
      <c r="W759" s="46"/>
      <c r="X759" s="54"/>
      <c r="Y759" s="53"/>
      <c r="Z759" s="97">
        <f t="shared" si="177"/>
        <v>0</v>
      </c>
      <c r="AA759" s="44"/>
      <c r="AB759" s="46"/>
      <c r="AC759" s="54"/>
      <c r="AD759" s="53"/>
      <c r="AE759" s="97">
        <f t="shared" si="178"/>
        <v>0</v>
      </c>
      <c r="AF759" s="97">
        <f t="shared" si="179"/>
        <v>0</v>
      </c>
      <c r="AG759" s="97">
        <f t="shared" si="180"/>
        <v>0</v>
      </c>
      <c r="AH759" s="97">
        <f t="shared" si="181"/>
        <v>0</v>
      </c>
      <c r="AI759" s="44"/>
      <c r="AJ759" s="46"/>
      <c r="AK759" s="46"/>
      <c r="AL759" s="97">
        <f t="shared" si="182"/>
        <v>0</v>
      </c>
      <c r="BC759" s="56" t="str">
        <f t="shared" si="183"/>
        <v/>
      </c>
    </row>
    <row r="760" spans="2:55" x14ac:dyDescent="0.25">
      <c r="W760" s="10"/>
      <c r="X760" s="10"/>
      <c r="Y760" s="10"/>
      <c r="Z760" s="10"/>
      <c r="AA760" s="10"/>
      <c r="AB760" s="10"/>
      <c r="AC760" s="10"/>
      <c r="AD760" s="10"/>
      <c r="AE760" s="10"/>
      <c r="AF760" s="10"/>
      <c r="AG760" s="10"/>
      <c r="AH760" s="10"/>
      <c r="AI760" s="10"/>
      <c r="BC760" s="56" t="str">
        <f t="shared" si="183"/>
        <v/>
      </c>
    </row>
    <row r="761" spans="2:55" x14ac:dyDescent="0.25">
      <c r="Y761" s="10"/>
      <c r="Z761" s="10"/>
      <c r="AA761" s="10"/>
      <c r="AB761" s="10"/>
      <c r="AC761" s="10"/>
      <c r="AD761" s="10"/>
      <c r="AE761" s="10"/>
      <c r="AF761" s="10"/>
      <c r="AG761" s="10"/>
      <c r="AH761" s="10"/>
      <c r="AI761" s="10"/>
    </row>
    <row r="762" spans="2:55" ht="24" customHeight="1" thickBot="1" x14ac:dyDescent="0.3">
      <c r="B762" s="160" t="s">
        <v>153</v>
      </c>
      <c r="C762" s="160"/>
      <c r="D762" s="160"/>
      <c r="E762" s="160"/>
      <c r="F762" s="160"/>
      <c r="G762" s="160"/>
      <c r="H762" s="160"/>
      <c r="I762" s="160"/>
      <c r="J762" s="160"/>
      <c r="K762" s="160"/>
      <c r="L762" s="160"/>
      <c r="M762" s="160"/>
      <c r="N762" s="10"/>
      <c r="O762" s="10"/>
      <c r="P762" s="10"/>
      <c r="Q762" s="10"/>
      <c r="R762" s="10"/>
      <c r="S762" s="10"/>
      <c r="T762" s="10"/>
      <c r="U762" s="10"/>
      <c r="V762" s="10"/>
      <c r="W762" s="10"/>
      <c r="X762" s="10"/>
      <c r="Y762" s="10"/>
      <c r="Z762" s="10"/>
      <c r="AA762" s="10"/>
      <c r="AB762" s="10"/>
      <c r="AC762" s="10"/>
      <c r="AD762" s="10"/>
      <c r="AE762" s="10"/>
      <c r="AF762" s="10"/>
      <c r="AG762" s="10"/>
      <c r="AH762" s="10"/>
      <c r="AI762" s="10"/>
    </row>
    <row r="763" spans="2:55" ht="15.75" thickTop="1" x14ac:dyDescent="0.25">
      <c r="AA763" s="10"/>
      <c r="AB763" s="10"/>
      <c r="AC763" s="10"/>
      <c r="AD763" s="10"/>
      <c r="AE763" s="10"/>
      <c r="AF763" s="10"/>
      <c r="AG763" s="10"/>
      <c r="AH763" s="10"/>
      <c r="AI763" s="10"/>
    </row>
    <row r="764" spans="2:55" x14ac:dyDescent="0.25">
      <c r="AA764" s="10"/>
      <c r="AB764" s="10"/>
      <c r="AC764" s="10"/>
      <c r="AD764" s="10"/>
      <c r="AE764" s="10"/>
      <c r="AF764" s="10"/>
      <c r="AG764" s="10"/>
      <c r="AH764" s="10"/>
      <c r="AI764" s="10"/>
    </row>
    <row r="765" spans="2:55" ht="43.15" customHeight="1" x14ac:dyDescent="0.25">
      <c r="B765" s="174" t="s">
        <v>154</v>
      </c>
      <c r="C765" s="175"/>
      <c r="D765" s="99" t="str">
        <f>IF(SUM($Z$51:$Z$561)='2. Amortización '!L131,"Sí","Costes de amortización incorrectos")</f>
        <v>Sí</v>
      </c>
      <c r="E765" s="161" t="s">
        <v>155</v>
      </c>
      <c r="F765" s="162"/>
      <c r="G765" s="162"/>
      <c r="AA765" s="10"/>
      <c r="AB765" s="10"/>
      <c r="AC765" s="10"/>
      <c r="AD765" s="10"/>
      <c r="AE765" s="10"/>
      <c r="AF765" s="10"/>
      <c r="AG765" s="10"/>
      <c r="AH765" s="10"/>
      <c r="AI765" s="10"/>
    </row>
    <row r="766" spans="2:55" ht="43.15" customHeight="1" x14ac:dyDescent="0.25">
      <c r="B766" s="174" t="s">
        <v>156</v>
      </c>
      <c r="C766" s="175"/>
      <c r="D766" s="99" t="str">
        <f>IF(SUM($AO$51:$AO$561)&lt;2*SUM($AR$51:$AR$561),"Costes subcontratados superior al límite establecido","Sí")</f>
        <v>Sí</v>
      </c>
      <c r="E766" s="161" t="s">
        <v>157</v>
      </c>
      <c r="F766" s="162"/>
      <c r="G766" s="162"/>
      <c r="AA766" s="10"/>
      <c r="AB766" s="10"/>
      <c r="AC766" s="10"/>
      <c r="AD766" s="10"/>
      <c r="AE766" s="10"/>
      <c r="AF766" s="10"/>
      <c r="AG766" s="10"/>
      <c r="AH766" s="10"/>
      <c r="AI766" s="10"/>
    </row>
    <row r="767" spans="2:55" ht="43.5" customHeight="1" x14ac:dyDescent="0.25">
      <c r="B767" s="174" t="s">
        <v>158</v>
      </c>
      <c r="C767" s="175"/>
      <c r="D767" s="99" t="str">
        <f>IF(SUM(AG570:AG759)&lt;2*SUM(AK570:AK759),"Costes subcontratados superior al límite establecido","Sí")</f>
        <v>Sí</v>
      </c>
      <c r="E767" s="161" t="s">
        <v>157</v>
      </c>
      <c r="F767" s="162"/>
      <c r="G767" s="162"/>
      <c r="AA767" s="10"/>
      <c r="AB767" s="10"/>
      <c r="AC767" s="10"/>
      <c r="AD767" s="10"/>
      <c r="AE767" s="10"/>
      <c r="AF767" s="10"/>
      <c r="AG767" s="10"/>
      <c r="AH767" s="10"/>
      <c r="AI767" s="10"/>
    </row>
    <row r="768" spans="2:55" ht="48" customHeight="1" x14ac:dyDescent="0.25">
      <c r="B768" s="174" t="s">
        <v>159</v>
      </c>
      <c r="C768" s="175"/>
      <c r="D768" s="99" t="str">
        <f>IF(SUM($V$51:$V$561)&lt;5*SUM($AL$51:$AL$561),"Gastos generales y otros gastos superiores al límite establecido","Sí")</f>
        <v>Sí</v>
      </c>
      <c r="E768" s="161" t="s">
        <v>160</v>
      </c>
      <c r="F768" s="162"/>
      <c r="G768" s="162"/>
    </row>
    <row r="771" spans="2:35" ht="24" customHeight="1" thickBot="1" x14ac:dyDescent="0.3">
      <c r="B771" s="160" t="s">
        <v>161</v>
      </c>
      <c r="C771" s="160"/>
      <c r="D771" s="160"/>
      <c r="E771" s="160"/>
      <c r="F771" s="160"/>
      <c r="G771" s="160"/>
      <c r="H771" s="160"/>
      <c r="I771" s="160"/>
      <c r="J771" s="160"/>
      <c r="K771" s="160"/>
      <c r="L771" s="160"/>
      <c r="M771" s="160"/>
      <c r="N771" s="10"/>
      <c r="O771" s="10"/>
      <c r="P771" s="10"/>
      <c r="Q771" s="10"/>
      <c r="R771" s="10"/>
      <c r="S771" s="10"/>
      <c r="T771" s="10"/>
      <c r="U771" s="10"/>
      <c r="V771" s="10"/>
      <c r="W771" s="10"/>
      <c r="X771" s="10"/>
      <c r="Y771" s="10"/>
      <c r="Z771" s="10"/>
      <c r="AA771" s="10"/>
      <c r="AB771" s="10"/>
      <c r="AC771" s="10"/>
      <c r="AD771" s="10"/>
      <c r="AE771" s="10"/>
      <c r="AF771" s="10"/>
      <c r="AG771" s="10"/>
      <c r="AH771" s="10"/>
      <c r="AI771" s="10"/>
    </row>
    <row r="772" spans="2:35" ht="15.75" thickTop="1" x14ac:dyDescent="0.25">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c r="AA772" s="10"/>
      <c r="AB772" s="10"/>
      <c r="AC772" s="10"/>
      <c r="AD772" s="10"/>
      <c r="AE772" s="10"/>
      <c r="AF772" s="10"/>
      <c r="AG772" s="10"/>
      <c r="AH772" s="10"/>
      <c r="AI772" s="10"/>
    </row>
    <row r="773" spans="2:35" x14ac:dyDescent="0.25">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c r="AA773" s="10"/>
      <c r="AB773" s="10"/>
      <c r="AC773" s="10"/>
      <c r="AD773" s="10"/>
      <c r="AE773" s="10"/>
      <c r="AF773" s="10"/>
      <c r="AG773" s="10"/>
      <c r="AH773" s="10"/>
      <c r="AI773" s="10"/>
    </row>
    <row r="774" spans="2:35" x14ac:dyDescent="0.25">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c r="AA774" s="10"/>
      <c r="AB774" s="10"/>
      <c r="AC774" s="10"/>
      <c r="AD774" s="10"/>
      <c r="AE774" s="10"/>
      <c r="AF774" s="10"/>
      <c r="AG774" s="10"/>
      <c r="AH774" s="10"/>
      <c r="AI774" s="10"/>
    </row>
    <row r="775" spans="2:35" ht="18.600000000000001" customHeight="1" x14ac:dyDescent="0.25">
      <c r="B775" s="177"/>
      <c r="C775" s="177"/>
      <c r="D775" s="166" t="s">
        <v>162</v>
      </c>
      <c r="E775" s="166"/>
      <c r="F775" s="166"/>
      <c r="G775" s="166" t="s">
        <v>163</v>
      </c>
      <c r="H775" s="166"/>
      <c r="I775" s="166"/>
      <c r="J775" s="166" t="s">
        <v>164</v>
      </c>
      <c r="K775" s="166"/>
      <c r="L775" s="166"/>
      <c r="M775" s="166" t="s">
        <v>165</v>
      </c>
      <c r="N775" s="166"/>
      <c r="O775" s="166"/>
      <c r="P775" s="166" t="s">
        <v>166</v>
      </c>
      <c r="Q775" s="166"/>
      <c r="R775" s="166"/>
      <c r="S775" s="166" t="s">
        <v>167</v>
      </c>
      <c r="T775" s="166"/>
      <c r="U775" s="166"/>
      <c r="V775" s="166" t="s">
        <v>168</v>
      </c>
      <c r="W775" s="166"/>
      <c r="X775" s="166"/>
      <c r="Y775" s="166" t="s">
        <v>169</v>
      </c>
      <c r="Z775" s="166"/>
      <c r="AA775" s="166"/>
      <c r="AB775" s="157" t="s">
        <v>170</v>
      </c>
      <c r="AC775" s="158"/>
      <c r="AD775" s="159"/>
      <c r="AE775" s="157" t="s">
        <v>171</v>
      </c>
      <c r="AF775" s="158"/>
      <c r="AG775" s="159"/>
    </row>
    <row r="776" spans="2:35" ht="62.65" customHeight="1" x14ac:dyDescent="0.25">
      <c r="B776" s="176" t="s">
        <v>172</v>
      </c>
      <c r="C776" s="176"/>
      <c r="D776" s="68" t="s">
        <v>131</v>
      </c>
      <c r="E776" s="68" t="s">
        <v>173</v>
      </c>
      <c r="F776" s="68" t="s">
        <v>174</v>
      </c>
      <c r="G776" s="68" t="s">
        <v>131</v>
      </c>
      <c r="H776" s="68" t="s">
        <v>173</v>
      </c>
      <c r="I776" s="68" t="s">
        <v>174</v>
      </c>
      <c r="J776" s="68" t="s">
        <v>131</v>
      </c>
      <c r="K776" s="68" t="s">
        <v>173</v>
      </c>
      <c r="L776" s="68" t="s">
        <v>174</v>
      </c>
      <c r="M776" s="68" t="s">
        <v>131</v>
      </c>
      <c r="N776" s="68" t="s">
        <v>173</v>
      </c>
      <c r="O776" s="68" t="s">
        <v>174</v>
      </c>
      <c r="P776" s="68" t="s">
        <v>131</v>
      </c>
      <c r="Q776" s="68" t="s">
        <v>173</v>
      </c>
      <c r="R776" s="68" t="s">
        <v>174</v>
      </c>
      <c r="S776" s="68" t="s">
        <v>131</v>
      </c>
      <c r="T776" s="68" t="s">
        <v>173</v>
      </c>
      <c r="U776" s="68" t="s">
        <v>174</v>
      </c>
      <c r="V776" s="68" t="s">
        <v>131</v>
      </c>
      <c r="W776" s="68" t="s">
        <v>173</v>
      </c>
      <c r="X776" s="68" t="s">
        <v>174</v>
      </c>
      <c r="Y776" s="68" t="s">
        <v>131</v>
      </c>
      <c r="Z776" s="68" t="s">
        <v>173</v>
      </c>
      <c r="AA776" s="68" t="s">
        <v>174</v>
      </c>
      <c r="AB776" s="68" t="s">
        <v>131</v>
      </c>
      <c r="AC776" s="68" t="s">
        <v>173</v>
      </c>
      <c r="AD776" s="68" t="s">
        <v>174</v>
      </c>
      <c r="AE776" s="68" t="s">
        <v>131</v>
      </c>
      <c r="AF776" s="68" t="s">
        <v>173</v>
      </c>
      <c r="AG776" s="68" t="s">
        <v>174</v>
      </c>
    </row>
    <row r="777" spans="2:35" ht="31.5" customHeight="1" x14ac:dyDescent="0.25">
      <c r="B777" s="171" t="s">
        <v>175</v>
      </c>
      <c r="C777" s="171"/>
      <c r="D777" s="107">
        <f>SUMIF($B$51:$B$561,D$775,$V$51:$V$561)</f>
        <v>0</v>
      </c>
      <c r="E777" s="107">
        <f>SUMIF($B$51:$B$561,D$775,$W$51:$W$561)</f>
        <v>0</v>
      </c>
      <c r="F777" s="107">
        <f>SUMIF($B$51:$B$561,D$775,$X$51:$X$561)</f>
        <v>0</v>
      </c>
      <c r="G777" s="107">
        <f>SUMIF($B$51:$B$561,G$775,$V$51:$V$561)</f>
        <v>0</v>
      </c>
      <c r="H777" s="107">
        <f>SUMIF($B$51:$B$561,G$775,$W$51:$W$561)</f>
        <v>0</v>
      </c>
      <c r="I777" s="107">
        <f>SUMIF($B$51:$B$561,G$775,$X$51:$X$561)</f>
        <v>0</v>
      </c>
      <c r="J777" s="107">
        <f>SUMIF($B$51:$B$561,J$775,$V$51:$V$561)</f>
        <v>0</v>
      </c>
      <c r="K777" s="107">
        <f>SUMIF($B$51:$B$561,J$775,$W$51:$W$561)</f>
        <v>0</v>
      </c>
      <c r="L777" s="107">
        <f>SUMIF($B$51:$B$561,J$775,$X$51:$X$561)</f>
        <v>0</v>
      </c>
      <c r="M777" s="107">
        <f>SUMIF($B$51:$B$561,M$775,$V$51:$V$561)</f>
        <v>0</v>
      </c>
      <c r="N777" s="107">
        <f>SUMIF($B$51:$B$561,M$775,$W$51:$W$561)</f>
        <v>0</v>
      </c>
      <c r="O777" s="107">
        <f>SUMIF($B$51:$B$561,M$775,$X$51:$X$561)</f>
        <v>0</v>
      </c>
      <c r="P777" s="107">
        <f>SUMIF($B$51:$B$561,P$775,$V$51:$V$561)</f>
        <v>0</v>
      </c>
      <c r="Q777" s="107">
        <f>SUMIF($B$51:$B$561,P$775,$W$51:$W$561)</f>
        <v>0</v>
      </c>
      <c r="R777" s="107">
        <f>SUMIF($B$51:$B$561,P$775,$X$51:$X$561)</f>
        <v>0</v>
      </c>
      <c r="S777" s="107">
        <f>SUMIF($B$51:$B$561,S$775,$V$51:$V$561)</f>
        <v>0</v>
      </c>
      <c r="T777" s="107">
        <f>SUMIF($B$51:$B$561,S$775,$W$51:$W$561)</f>
        <v>0</v>
      </c>
      <c r="U777" s="107">
        <f>SUMIF($B$51:$B$561,S$775,$X$51:$X$561)</f>
        <v>0</v>
      </c>
      <c r="V777" s="107">
        <f>SUMIF($B$51:$B$561,V$775,$V$51:$V$561)</f>
        <v>0</v>
      </c>
      <c r="W777" s="107">
        <f>SUMIF($B$51:$B$561,V$775,$W$51:$W$561)</f>
        <v>0</v>
      </c>
      <c r="X777" s="107">
        <f>SUMIF($B$51:$B$561,V$775,$X$51:$X$561)</f>
        <v>0</v>
      </c>
      <c r="Y777" s="107">
        <f>SUMIF($B$51:$B$561,Y$775,$V$51:$V$561)</f>
        <v>0</v>
      </c>
      <c r="Z777" s="107">
        <f>SUMIF($B$51:$B$561,Y$775,$W$51:$W$561)</f>
        <v>0</v>
      </c>
      <c r="AA777" s="107">
        <f>SUMIF($B$51:$B$561,Y$775,$X$51:$X$561)</f>
        <v>0</v>
      </c>
      <c r="AB777" s="107">
        <f>SUMIF($B$51:$B$561,AB$775,$V$51:$V$561)</f>
        <v>0</v>
      </c>
      <c r="AC777" s="107">
        <f>SUMIF($B$51:$B$561,AB$775,$W$51:$W$561)</f>
        <v>0</v>
      </c>
      <c r="AD777" s="107">
        <f>SUMIF($B$51:$B$561,AB$775,$X$51:$X$561)</f>
        <v>0</v>
      </c>
      <c r="AE777" s="107">
        <f>SUMIF($B$51:$B$561,AE$775,$V$51:$V$561)</f>
        <v>0</v>
      </c>
      <c r="AF777" s="107">
        <f>SUMIF($B$51:$B$561,AE$775,$W$51:$W$561)</f>
        <v>0</v>
      </c>
      <c r="AG777" s="107">
        <f>SUMIF($B$51:$B$561,AE$775,$X$51:$X$561)</f>
        <v>0</v>
      </c>
    </row>
    <row r="778" spans="2:35" ht="31.5" customHeight="1" x14ac:dyDescent="0.25">
      <c r="B778" s="171" t="s">
        <v>176</v>
      </c>
      <c r="C778" s="171"/>
      <c r="D778" s="107">
        <f>SUMIF($B$51:$B$561,D$775,$AA$51:$AA$561)</f>
        <v>0</v>
      </c>
      <c r="E778" s="107">
        <f>SUMIF($B$51:$B$561,D$775,$AB$51:$AB$561)</f>
        <v>0</v>
      </c>
      <c r="F778" s="107">
        <f>SUMIF($B$51:$B$561,D$775,$AC$51:$AC$561)</f>
        <v>0</v>
      </c>
      <c r="G778" s="107">
        <f>SUMIF($B$51:$B$561,G$775,$AA$51:$AA$561)</f>
        <v>0</v>
      </c>
      <c r="H778" s="107">
        <f>SUMIF($B$51:$B$561,G$775,$AB$51:$AB$561)</f>
        <v>0</v>
      </c>
      <c r="I778" s="107">
        <f>SUMIF($B$51:$B$561,G$775,$AC$51:$AC$561)</f>
        <v>0</v>
      </c>
      <c r="J778" s="107">
        <f>SUMIF($B$51:$B$561,J$775,$AA$51:$AA$561)</f>
        <v>0</v>
      </c>
      <c r="K778" s="107">
        <f>SUMIF($B$51:$B$561,J$775,$AB$51:$AB$561)</f>
        <v>0</v>
      </c>
      <c r="L778" s="107">
        <f>SUMIF($B$51:$B$561,J$775,$AC$51:$AC$561)</f>
        <v>0</v>
      </c>
      <c r="M778" s="107">
        <f>SUMIF($B$51:$B$561,M$775,$AA$51:$AA$561)</f>
        <v>0</v>
      </c>
      <c r="N778" s="107">
        <f>SUMIF($B$51:$B$561,M$775,$AB$51:$AB$561)</f>
        <v>0</v>
      </c>
      <c r="O778" s="107">
        <f>SUMIF($B$51:$B$561,M$775,$AC$51:$AC$561)</f>
        <v>0</v>
      </c>
      <c r="P778" s="107">
        <f>SUMIF($B$51:$B$561,P$775,$AA$51:$AA$561)</f>
        <v>0</v>
      </c>
      <c r="Q778" s="107">
        <f>SUMIF($B$51:$B$561,P$775,$AB$51:$AB$561)</f>
        <v>0</v>
      </c>
      <c r="R778" s="107">
        <f>SUMIF($B$51:$B$561,P$775,$AC$51:$AC$561)</f>
        <v>0</v>
      </c>
      <c r="S778" s="107">
        <f>SUMIF($B$51:$B$561,S$775,$AA$51:$AA$561)</f>
        <v>0</v>
      </c>
      <c r="T778" s="107">
        <f>SUMIF($B$51:$B$561,S$775,$AB$51:$AB$561)</f>
        <v>0</v>
      </c>
      <c r="U778" s="107">
        <f>SUMIF($B$51:$B$561,S$775,$AC$51:$AC$561)</f>
        <v>0</v>
      </c>
      <c r="V778" s="107">
        <f>SUMIF($B$51:$B$561,V$775,$AA$51:$AA$561)</f>
        <v>0</v>
      </c>
      <c r="W778" s="107">
        <f>SUMIF($B$51:$B$561,V$775,$AB$51:$AB$561)</f>
        <v>0</v>
      </c>
      <c r="X778" s="107">
        <f>SUMIF($B$51:$B$561,V$775,$AC$51:$AC$561)</f>
        <v>0</v>
      </c>
      <c r="Y778" s="107">
        <f>SUMIF($B$51:$B$561,Y$775,$AA$51:$AA$561)</f>
        <v>0</v>
      </c>
      <c r="Z778" s="107">
        <f>SUMIF($B$51:$B$561,Y$775,$AB$51:$AB$561)</f>
        <v>0</v>
      </c>
      <c r="AA778" s="107">
        <f>SUMIF($B$51:$B$561,Y$775,$AC$51:$AC$561)</f>
        <v>0</v>
      </c>
      <c r="AB778" s="107">
        <f>SUMIF($B$51:$B$561,AB$775,$AA$51:$AA$561)</f>
        <v>0</v>
      </c>
      <c r="AC778" s="107">
        <f>SUMIF($B$51:$B$561,AB$775,$AB$51:$AB$561)</f>
        <v>0</v>
      </c>
      <c r="AD778" s="107">
        <f>SUMIF($B$51:$B$561,AB$775,$AC$51:$AC$561)</f>
        <v>0</v>
      </c>
      <c r="AE778" s="107">
        <f>SUMIF($B$51:$B$561,AE$775,$AA$51:$AA$561)</f>
        <v>0</v>
      </c>
      <c r="AF778" s="107">
        <f>SUMIF($B$51:$B$561,AE$775,$AB$51:$AB$561)</f>
        <v>0</v>
      </c>
      <c r="AG778" s="107">
        <f>SUMIF($B$51:$B$561,AE$775,$AC$51:$AC$561)</f>
        <v>0</v>
      </c>
    </row>
    <row r="779" spans="2:35" ht="31.5" customHeight="1" x14ac:dyDescent="0.25">
      <c r="B779" s="163" t="s">
        <v>177</v>
      </c>
      <c r="C779" s="164"/>
      <c r="D779" s="107">
        <f>SUMIF($B$51:$B$561,D$775,$AF$51:$AF$561)</f>
        <v>0</v>
      </c>
      <c r="E779" s="107">
        <f>SUMIF($B$51:$B$561,D$775,$AG$51:$AG$561)</f>
        <v>0</v>
      </c>
      <c r="F779" s="107">
        <f>SUMIF($B$51:$B$561,D$775,$AH$51:$AH$561)</f>
        <v>0</v>
      </c>
      <c r="G779" s="107">
        <f>SUMIF($B$51:$B$561,G$775,$AF$51:$AF$561)</f>
        <v>0</v>
      </c>
      <c r="H779" s="107">
        <f>SUMIF($B$51:$B$561,G$775,$AG$51:$AG$561)</f>
        <v>0</v>
      </c>
      <c r="I779" s="107">
        <f>SUMIF($B$51:$B$561,G$775,$AH$51:$AH$561)</f>
        <v>0</v>
      </c>
      <c r="J779" s="107">
        <f>SUMIF($B$51:$B$561,J$775,$AF$51:$AF$561)</f>
        <v>0</v>
      </c>
      <c r="K779" s="107">
        <f>SUMIF($B$51:$B$561,J$775,$AG$51:$AG$561)</f>
        <v>0</v>
      </c>
      <c r="L779" s="107">
        <f>SUMIF($B$51:$B$561,J$775,$AH$51:$AH$561)</f>
        <v>0</v>
      </c>
      <c r="M779" s="107">
        <f>SUMIF($B$51:$B$561,M$775,$AF$51:$AF$561)</f>
        <v>0</v>
      </c>
      <c r="N779" s="107">
        <f>SUMIF($B$51:$B$561,M$775,$AG$51:$AG$561)</f>
        <v>0</v>
      </c>
      <c r="O779" s="107">
        <f>SUMIF($B$51:$B$561,M$775,$AH$51:$AH$561)</f>
        <v>0</v>
      </c>
      <c r="P779" s="107">
        <f>SUMIF($B$51:$B$561,P$775,$AF$51:$AF$561)</f>
        <v>0</v>
      </c>
      <c r="Q779" s="107">
        <f>SUMIF($B$51:$B$561,P$775,$AG$51:$AG$561)</f>
        <v>0</v>
      </c>
      <c r="R779" s="107">
        <f>SUMIF($B$51:$B$561,P$775,$AH$51:$AH$561)</f>
        <v>0</v>
      </c>
      <c r="S779" s="107">
        <f>SUMIF($B$51:$B$561,S$775,$AF$51:$AF$561)</f>
        <v>0</v>
      </c>
      <c r="T779" s="107">
        <f>SUMIF($B$51:$B$561,S$775,$AG$51:$AG$561)</f>
        <v>0</v>
      </c>
      <c r="U779" s="107">
        <f>SUMIF($B$51:$B$561,S$775,$AH$51:$AH$561)</f>
        <v>0</v>
      </c>
      <c r="V779" s="107">
        <f>SUMIF($B$51:$B$561,V$775,$AF$51:$AF$561)</f>
        <v>0</v>
      </c>
      <c r="W779" s="107">
        <f>SUMIF($B$51:$B$561,V$775,$AG$51:$AG$561)</f>
        <v>0</v>
      </c>
      <c r="X779" s="107">
        <f>SUMIF($B$51:$B$561,V$775,$AH$51:$AH$561)</f>
        <v>0</v>
      </c>
      <c r="Y779" s="107">
        <f>SUMIF($B$51:$B$561,Y$775,$AF$51:$AF$561)</f>
        <v>0</v>
      </c>
      <c r="Z779" s="107">
        <f>SUMIF($B$51:$B$561,Y$775,$AG$51:$AG$561)</f>
        <v>0</v>
      </c>
      <c r="AA779" s="107">
        <f>SUMIF($B$51:$B$561,Y$775,$AH$51:$AH$561)</f>
        <v>0</v>
      </c>
      <c r="AB779" s="107">
        <f>SUMIF($B$51:$B$561,AB$775,$AF$51:$AF$561)</f>
        <v>0</v>
      </c>
      <c r="AC779" s="107">
        <f>SUMIF($B$51:$B$561,AB$775,$AG$51:$AG$561)</f>
        <v>0</v>
      </c>
      <c r="AD779" s="107">
        <f>SUMIF($B$51:$B$561,AB$775,$AH$51:$AH$561)</f>
        <v>0</v>
      </c>
      <c r="AE779" s="107">
        <f>SUMIF($B$51:$B$561,AE$775,$AF$51:$AF$561)</f>
        <v>0</v>
      </c>
      <c r="AF779" s="107">
        <f>SUMIF($B$51:$B$561,AE$775,$AG$51:$AG$561)</f>
        <v>0</v>
      </c>
      <c r="AG779" s="107">
        <f>SUMIF($B$51:$B$561,AE$775,$AH$51:$AH$561)</f>
        <v>0</v>
      </c>
    </row>
    <row r="780" spans="2:35" ht="31.5" customHeight="1" x14ac:dyDescent="0.25">
      <c r="B780" s="171" t="s">
        <v>178</v>
      </c>
      <c r="C780" s="171"/>
      <c r="D780" s="107">
        <f>SUMIF($B$51:$B$561,D$775,$AK$51:$AK$561)</f>
        <v>0</v>
      </c>
      <c r="E780" s="107">
        <f>SUMIF($B$51:$B$561,D$775,$AL$51:$AL$561)</f>
        <v>0</v>
      </c>
      <c r="F780" s="107">
        <f>SUMIF($B$51:$B$561,D$775,$AH$51:$AH$561)</f>
        <v>0</v>
      </c>
      <c r="G780" s="107">
        <f>SUMIF($B$51:$B$561,G$775,$AK$51:$AK$561)</f>
        <v>0</v>
      </c>
      <c r="H780" s="107">
        <f>SUMIF($B$51:$B$561,G$775,$AL$51:$AL$561)</f>
        <v>0</v>
      </c>
      <c r="I780" s="107">
        <f>SUMIF($B$51:$B$561,G$775,$AH$51:$AH$561)</f>
        <v>0</v>
      </c>
      <c r="J780" s="107">
        <f>SUMIF($B$51:$B$561,J$775,$AK$51:$AK$561)</f>
        <v>0</v>
      </c>
      <c r="K780" s="107">
        <f>SUMIF($B$51:$B$561,J$775,$AL$51:$AL$561)</f>
        <v>0</v>
      </c>
      <c r="L780" s="107">
        <f>SUMIF($B$51:$B$561,J$775,$AH$51:$AH$561)</f>
        <v>0</v>
      </c>
      <c r="M780" s="107">
        <f>SUMIF($B$51:$B$561,M$775,$AK$51:$AK$561)</f>
        <v>0</v>
      </c>
      <c r="N780" s="107">
        <f>SUMIF($B$51:$B$561,M$775,$AL$51:$AL$561)</f>
        <v>0</v>
      </c>
      <c r="O780" s="107">
        <f>SUMIF($B$51:$B$561,M$775,$AH$51:$AH$561)</f>
        <v>0</v>
      </c>
      <c r="P780" s="107">
        <f>SUMIF($B$51:$B$561,P$775,$AK$51:$AK$561)</f>
        <v>0</v>
      </c>
      <c r="Q780" s="107">
        <f>SUMIF($B$51:$B$561,P$775,$AL$51:$AL$561)</f>
        <v>0</v>
      </c>
      <c r="R780" s="107">
        <f>SUMIF($B$51:$B$561,P$775,$AH$51:$AH$561)</f>
        <v>0</v>
      </c>
      <c r="S780" s="107">
        <f>SUMIF($B$51:$B$561,S$775,$AK$51:$AK$561)</f>
        <v>0</v>
      </c>
      <c r="T780" s="107">
        <f>SUMIF($B$51:$B$561,S$775,$AL$51:$AL$561)</f>
        <v>0</v>
      </c>
      <c r="U780" s="107">
        <f>SUMIF($B$51:$B$561,S$775,$AH$51:$AH$561)</f>
        <v>0</v>
      </c>
      <c r="V780" s="107">
        <f>SUMIF($B$51:$B$561,V$775,$AK$51:$AK$561)</f>
        <v>0</v>
      </c>
      <c r="W780" s="107">
        <f>SUMIF($B$51:$B$561,V$775,$AL$51:$AL$561)</f>
        <v>0</v>
      </c>
      <c r="X780" s="107">
        <f>SUMIF($B$51:$B$561,V$775,$AH$51:$AH$561)</f>
        <v>0</v>
      </c>
      <c r="Y780" s="107">
        <f>SUMIF($B$51:$B$561,Y$775,$AK$51:$AK$561)</f>
        <v>0</v>
      </c>
      <c r="Z780" s="107">
        <f>SUMIF($B$51:$B$561,Y$775,$AL$51:$AL$561)</f>
        <v>0</v>
      </c>
      <c r="AA780" s="107">
        <f>SUMIF($B$51:$B$561,Y$775,$AH$51:$AH$561)</f>
        <v>0</v>
      </c>
      <c r="AB780" s="107">
        <f>SUMIF($B$51:$B$561,AB$775,$AK$51:$AK$561)</f>
        <v>0</v>
      </c>
      <c r="AC780" s="107">
        <f>SUMIF($B$51:$B$561,AB$775,$AL$51:$AL$561)</f>
        <v>0</v>
      </c>
      <c r="AD780" s="107">
        <f>SUMIF($B$51:$B$561,AB$775,$AH$51:$AH$561)</f>
        <v>0</v>
      </c>
      <c r="AE780" s="107">
        <f>SUMIF($B$51:$B$561,AE$775,$AK$51:$AK$561)</f>
        <v>0</v>
      </c>
      <c r="AF780" s="107">
        <f>SUMIF($B$51:$B$561,AE$775,$AL$51:$AL$561)</f>
        <v>0</v>
      </c>
      <c r="AG780" s="107">
        <f>SUMIF($B$51:$B$561,AE$775,$AH$51:$AH$561)</f>
        <v>0</v>
      </c>
    </row>
    <row r="781" spans="2:35" ht="31.5" customHeight="1" x14ac:dyDescent="0.25">
      <c r="B781" s="171" t="s">
        <v>159</v>
      </c>
      <c r="C781" s="171"/>
      <c r="D781" s="107">
        <f>SUMIF($B$51:$B$561,D$775,$AP$51:$AP$561)</f>
        <v>0</v>
      </c>
      <c r="E781" s="107">
        <f>SUMIF($B$51:$B$561,D$775,$AQ$51:$AQ$561)</f>
        <v>0</v>
      </c>
      <c r="F781" s="107">
        <f>SUMIF($B$51:$B$561,D$775,$AM$51:$AM$561)</f>
        <v>0</v>
      </c>
      <c r="G781" s="107">
        <f>SUMIF($B$51:$B$561,G$775,$AP$51:$AP$561)</f>
        <v>0</v>
      </c>
      <c r="H781" s="107">
        <f>SUMIF($B$51:$B$561,G$775,$AQ$51:$AQ$561)</f>
        <v>0</v>
      </c>
      <c r="I781" s="107">
        <f>SUMIF($B$51:$B$561,G$775,$AM$51:$AM$561)</f>
        <v>0</v>
      </c>
      <c r="J781" s="107">
        <f>SUMIF($B$51:$B$561,J$775,$AP$51:$AP$561)</f>
        <v>0</v>
      </c>
      <c r="K781" s="107">
        <f>SUMIF($B$51:$B$561,J$775,$AQ$51:$AQ$561)</f>
        <v>0</v>
      </c>
      <c r="L781" s="107">
        <f>SUMIF($B$51:$B$561,J$775,$AM$51:$AM$561)</f>
        <v>0</v>
      </c>
      <c r="M781" s="107">
        <f>SUMIF($B$51:$B$561,M$775,$AP$51:$AP$561)</f>
        <v>0</v>
      </c>
      <c r="N781" s="107">
        <f>SUMIF($B$51:$B$561,M$775,$AQ$51:$AQ$561)</f>
        <v>0</v>
      </c>
      <c r="O781" s="107">
        <f>SUMIF($B$51:$B$561,M$775,$AM$51:$AM$561)</f>
        <v>0</v>
      </c>
      <c r="P781" s="107">
        <f>SUMIF($B$51:$B$561,P$775,$AP$51:$AP$561)</f>
        <v>0</v>
      </c>
      <c r="Q781" s="107">
        <f>SUMIF($B$51:$B$561,P$775,$AQ$51:$AQ$561)</f>
        <v>0</v>
      </c>
      <c r="R781" s="107">
        <f>SUMIF($B$51:$B$561,P$775,$AM$51:$AM$561)</f>
        <v>0</v>
      </c>
      <c r="S781" s="107">
        <f>SUMIF($B$51:$B$561,S$775,$AP$51:$AP$561)</f>
        <v>0</v>
      </c>
      <c r="T781" s="107">
        <f>SUMIF($B$51:$B$561,S$775,$AQ$51:$AQ$561)</f>
        <v>0</v>
      </c>
      <c r="U781" s="107">
        <f>SUMIF($B$51:$B$561,S$775,$AM$51:$AM$561)</f>
        <v>0</v>
      </c>
      <c r="V781" s="107">
        <f>SUMIF($B$51:$B$561,V$775,$AP$51:$AP$561)</f>
        <v>0</v>
      </c>
      <c r="W781" s="107">
        <f>SUMIF($B$51:$B$561,V$775,$AQ$51:$AQ$561)</f>
        <v>0</v>
      </c>
      <c r="X781" s="107">
        <f>SUMIF($B$51:$B$561,V$775,$AM$51:$AM$561)</f>
        <v>0</v>
      </c>
      <c r="Y781" s="107">
        <f>SUMIF($B$51:$B$561,Y$775,$AP$51:$AP$561)</f>
        <v>0</v>
      </c>
      <c r="Z781" s="107">
        <f>SUMIF($B$51:$B$561,Y$775,$AQ$51:$AQ$561)</f>
        <v>0</v>
      </c>
      <c r="AA781" s="107">
        <f>SUMIF($B$51:$B$561,Y$775,$AM$51:$AM$561)</f>
        <v>0</v>
      </c>
      <c r="AB781" s="107">
        <f>SUMIF($B$51:$B$561,AB$775,$AP$51:$AP$561)</f>
        <v>0</v>
      </c>
      <c r="AC781" s="107">
        <f>SUMIF($B$51:$B$561,AB$775,$AQ$51:$AQ$561)</f>
        <v>0</v>
      </c>
      <c r="AD781" s="107">
        <f>SUMIF($B$51:$B$561,AB$775,$AM$51:$AM$561)</f>
        <v>0</v>
      </c>
      <c r="AE781" s="107">
        <f>SUMIF($B$51:$B$561,AE$775,$AP$51:$AP$561)</f>
        <v>0</v>
      </c>
      <c r="AF781" s="107">
        <f>SUMIF($B$51:$B$561,AE$775,$AQ$51:$AQ$561)</f>
        <v>0</v>
      </c>
      <c r="AG781" s="107">
        <f>SUMIF($B$51:$B$561,AE$775,$AM$51:$AM$561)</f>
        <v>0</v>
      </c>
    </row>
    <row r="782" spans="2:35" ht="31.5" customHeight="1" x14ac:dyDescent="0.25">
      <c r="B782" s="163" t="s">
        <v>179</v>
      </c>
      <c r="C782" s="164"/>
      <c r="D782" s="107">
        <f>SUMIF($B$570:$B$759,D$775,$N$570:$N$759)</f>
        <v>0</v>
      </c>
      <c r="E782" s="107">
        <f>SUMIF($B$570:$B$759,D$775,$O$570:$O$759)</f>
        <v>0</v>
      </c>
      <c r="F782" s="107">
        <f>SUMIF($B$570:$B$759,D$775,$P$570:$P$759)</f>
        <v>0</v>
      </c>
      <c r="G782" s="107">
        <f>SUMIF($B$570:$B$759,G$775,$N$570:$N$759)</f>
        <v>0</v>
      </c>
      <c r="H782" s="107">
        <f>SUMIF($B$570:$B$759,G$775,$O$570:$O$759)</f>
        <v>0</v>
      </c>
      <c r="I782" s="107">
        <f>SUMIF($B$570:$B$759,G$775,$P$570:$P$759)</f>
        <v>0</v>
      </c>
      <c r="J782" s="107">
        <f>SUMIF($B$570:$B$759,J$775,$N$570:$N$759)</f>
        <v>0</v>
      </c>
      <c r="K782" s="107">
        <f>SUMIF($B$570:$B$759,J$775,$O$570:$O$759)</f>
        <v>0</v>
      </c>
      <c r="L782" s="107">
        <f>SUMIF($B$570:$B$759,J$775,$P$570:$P$759)</f>
        <v>0</v>
      </c>
      <c r="M782" s="107">
        <f>SUMIF($B$570:$B$759,M$775,$N$570:$N$759)</f>
        <v>0</v>
      </c>
      <c r="N782" s="107">
        <f>SUMIF($B$570:$B$759,M$775,$O$570:$O$759)</f>
        <v>0</v>
      </c>
      <c r="O782" s="107">
        <f>SUMIF($B$570:$B$759,M$775,$P$570:$P$759)</f>
        <v>0</v>
      </c>
      <c r="P782" s="107">
        <f>SUMIF($B$570:$B$759,P$775,$N$570:$N$759)</f>
        <v>0</v>
      </c>
      <c r="Q782" s="107">
        <f>SUMIF($B$570:$B$759,P$775,$O$570:$O$759)</f>
        <v>0</v>
      </c>
      <c r="R782" s="107">
        <f>SUMIF($B$570:$B$759,P$775,$P$570:$P$759)</f>
        <v>0</v>
      </c>
      <c r="S782" s="107">
        <f>SUMIF($B$570:$B$759,S$775,$N$570:$N$759)</f>
        <v>0</v>
      </c>
      <c r="T782" s="107">
        <f>SUMIF($B$570:$B$759,S$775,$O$570:$O$759)</f>
        <v>0</v>
      </c>
      <c r="U782" s="107">
        <f>SUMIF($B$570:$B$759,S$775,$P$570:$P$759)</f>
        <v>0</v>
      </c>
      <c r="V782" s="107">
        <f>SUMIF($B$570:$B$759,V$775,$N$570:$N$759)</f>
        <v>0</v>
      </c>
      <c r="W782" s="107">
        <f>SUMIF($B$570:$B$759,V$775,$O$570:$O$759)</f>
        <v>0</v>
      </c>
      <c r="X782" s="107">
        <f>SUMIF($B$570:$B$759,V$775,$P$570:$P$759)</f>
        <v>0</v>
      </c>
      <c r="Y782" s="107">
        <f>SUMIF($B$570:$B$759,Y$775,$N$570:$N$759)</f>
        <v>0</v>
      </c>
      <c r="Z782" s="107">
        <f>SUMIF($B$570:$B$759,Y$775,$O$570:$O$759)</f>
        <v>0</v>
      </c>
      <c r="AA782" s="107">
        <f>SUMIF($B$570:$B$759,Y$775,$P$570:$P$759)</f>
        <v>0</v>
      </c>
      <c r="AB782" s="107">
        <f>SUMIF($B$570:$B$759,AB$775,$N$570:$N$759)</f>
        <v>0</v>
      </c>
      <c r="AC782" s="107">
        <f>SUMIF($B$570:$B$759,AB$775,$O$570:$O$759)</f>
        <v>0</v>
      </c>
      <c r="AD782" s="107">
        <f>SUMIF($B$570:$B$759,AB$775,$P$570:$P$759)</f>
        <v>0</v>
      </c>
      <c r="AE782" s="107">
        <f>SUMIF($B$570:$B$759,AE$775,$N$570:$N$759)</f>
        <v>0</v>
      </c>
      <c r="AF782" s="107">
        <f>SUMIF($B$570:$B$759,AE$775,$O$570:$O$759)</f>
        <v>0</v>
      </c>
      <c r="AG782" s="107">
        <f>SUMIF($B$570:$B$759,AE$775,$P$570:$P$759)</f>
        <v>0</v>
      </c>
    </row>
    <row r="783" spans="2:35" ht="31.5" customHeight="1" x14ac:dyDescent="0.25">
      <c r="B783" s="163" t="s">
        <v>180</v>
      </c>
      <c r="C783" s="164"/>
      <c r="D783" s="107">
        <f>SUMIF($B$570:$B$759,D$775,$S$570:$S$759)</f>
        <v>0</v>
      </c>
      <c r="E783" s="107">
        <f>SUMIF($B$570:$B$759,D$775,$T$570:$T$759)</f>
        <v>0</v>
      </c>
      <c r="F783" s="107">
        <f>SUMIF($B$570:$B$759,D$775,$U$570:$U$759)</f>
        <v>0</v>
      </c>
      <c r="G783" s="107">
        <f>SUMIF($B$570:$B$759,G$775,$S$570:$S$759)</f>
        <v>0</v>
      </c>
      <c r="H783" s="107">
        <f>SUMIF($B$570:$B$759,G$775,$T$570:$T$759)</f>
        <v>0</v>
      </c>
      <c r="I783" s="107">
        <f>SUMIF($B$570:$B$759,G$775,$U$570:$U$759)</f>
        <v>0</v>
      </c>
      <c r="J783" s="107">
        <f>SUMIF($B$570:$B$759,J$775,$S$570:$S$759)</f>
        <v>0</v>
      </c>
      <c r="K783" s="107">
        <f>SUMIF($B$570:$B$759,J$775,$T$570:$T$759)</f>
        <v>0</v>
      </c>
      <c r="L783" s="107">
        <f>SUMIF($B$570:$B$759,J$775,$U$570:$U$759)</f>
        <v>0</v>
      </c>
      <c r="M783" s="107">
        <f>SUMIF($B$570:$B$759,M$775,$S$570:$S$759)</f>
        <v>0</v>
      </c>
      <c r="N783" s="107">
        <f>SUMIF($B$570:$B$759,M$775,$T$570:$T$759)</f>
        <v>0</v>
      </c>
      <c r="O783" s="107">
        <f>SUMIF($B$570:$B$759,M$775,$U$570:$U$759)</f>
        <v>0</v>
      </c>
      <c r="P783" s="107">
        <f>SUMIF($B$570:$B$759,P$775,$S$570:$S$759)</f>
        <v>0</v>
      </c>
      <c r="Q783" s="107">
        <f>SUMIF($B$570:$B$759,P$775,$T$570:$T$759)</f>
        <v>0</v>
      </c>
      <c r="R783" s="107">
        <f>SUMIF($B$570:$B$759,P$775,$U$570:$U$759)</f>
        <v>0</v>
      </c>
      <c r="S783" s="107">
        <f>SUMIF($B$570:$B$759,S$775,$S$570:$S$759)</f>
        <v>0</v>
      </c>
      <c r="T783" s="107">
        <f>SUMIF($B$570:$B$759,S$775,$T$570:$T$759)</f>
        <v>0</v>
      </c>
      <c r="U783" s="107">
        <f>SUMIF($B$570:$B$759,S$775,$U$570:$U$759)</f>
        <v>0</v>
      </c>
      <c r="V783" s="107">
        <f>SUMIF($B$570:$B$759,V$775,$S$570:$S$759)</f>
        <v>0</v>
      </c>
      <c r="W783" s="107">
        <f>SUMIF($B$570:$B$759,V$775,$T$570:$T$759)</f>
        <v>0</v>
      </c>
      <c r="X783" s="107">
        <f>SUMIF($B$570:$B$759,V$775,$U$570:$U$759)</f>
        <v>0</v>
      </c>
      <c r="Y783" s="107">
        <f>SUMIF($B$570:$B$759,Y$775,$S$570:$S$759)</f>
        <v>0</v>
      </c>
      <c r="Z783" s="107">
        <f>SUMIF($B$570:$B$759,Y$775,$T$570:$T$759)</f>
        <v>0</v>
      </c>
      <c r="AA783" s="107">
        <f>SUMIF($B$570:$B$759,Y$775,$U$570:$U$759)</f>
        <v>0</v>
      </c>
      <c r="AB783" s="107">
        <f>SUMIF($B$570:$B$759,AB$775,$S$570:$S$759)</f>
        <v>0</v>
      </c>
      <c r="AC783" s="107">
        <f>SUMIF($B$570:$B$759,AB$775,$T$570:$T$759)</f>
        <v>0</v>
      </c>
      <c r="AD783" s="107">
        <f>SUMIF($B$570:$B$759,AB$775,$U$570:$U$759)</f>
        <v>0</v>
      </c>
      <c r="AE783" s="107">
        <f>SUMIF($B$570:$B$759,AE$775,$S$570:$S$759)</f>
        <v>0</v>
      </c>
      <c r="AF783" s="107">
        <f>SUMIF($B$570:$B$759,AE$775,$T$570:$T$759)</f>
        <v>0</v>
      </c>
      <c r="AG783" s="107">
        <f>SUMIF($B$570:$B$759,AE$775,$U$570:$U$759)</f>
        <v>0</v>
      </c>
    </row>
    <row r="784" spans="2:35" ht="31.5" customHeight="1" x14ac:dyDescent="0.25">
      <c r="B784" s="163" t="s">
        <v>181</v>
      </c>
      <c r="C784" s="164"/>
      <c r="D784" s="107">
        <f>SUMIF($B$570:$B$759,D$775,$X$570:$X$759)</f>
        <v>0</v>
      </c>
      <c r="E784" s="107">
        <f>SUMIF($B$570:$B$759,D$775,$Y$570:$Y$759)</f>
        <v>0</v>
      </c>
      <c r="F784" s="107">
        <f>SUMIF($B$570:$B$759,D$775,$Z$570:$Z$759)</f>
        <v>0</v>
      </c>
      <c r="G784" s="107">
        <f>SUMIF($B$570:$B$759,G$775,$X$570:$X$759)</f>
        <v>0</v>
      </c>
      <c r="H784" s="107">
        <f>SUMIF($B$570:$B$759,G$775,$Y$570:$Y$759)</f>
        <v>0</v>
      </c>
      <c r="I784" s="107">
        <f>SUMIF($B$570:$B$759,G$775,$Z$570:$Z$759)</f>
        <v>0</v>
      </c>
      <c r="J784" s="107">
        <f>SUMIF($B$570:$B$759,J$775,$X$570:$X$759)</f>
        <v>0</v>
      </c>
      <c r="K784" s="107">
        <f>SUMIF($B$570:$B$759,J$775,$Y$570:$Y$759)</f>
        <v>0</v>
      </c>
      <c r="L784" s="107">
        <f>SUMIF($B$570:$B$759,J$775,$Z$570:$Z$759)</f>
        <v>0</v>
      </c>
      <c r="M784" s="107">
        <f>SUMIF($B$570:$B$759,M$775,$X$570:$X$759)</f>
        <v>0</v>
      </c>
      <c r="N784" s="107">
        <f>SUMIF($B$570:$B$759,M$775,$Y$570:$Y$759)</f>
        <v>0</v>
      </c>
      <c r="O784" s="107">
        <f>SUMIF($B$570:$B$759,M$775,$Z$570:$Z$759)</f>
        <v>0</v>
      </c>
      <c r="P784" s="107">
        <f>SUMIF($B$570:$B$759,P$775,$X$570:$X$759)</f>
        <v>0</v>
      </c>
      <c r="Q784" s="107">
        <f>SUMIF($B$570:$B$759,P$775,$Y$570:$Y$759)</f>
        <v>0</v>
      </c>
      <c r="R784" s="107">
        <f>SUMIF($B$570:$B$759,P$775,$Z$570:$Z$759)</f>
        <v>0</v>
      </c>
      <c r="S784" s="107">
        <f>SUMIF($B$570:$B$759,S$775,$X$570:$X$759)</f>
        <v>0</v>
      </c>
      <c r="T784" s="107">
        <f>SUMIF($B$570:$B$759,S$775,$Y$570:$Y$759)</f>
        <v>0</v>
      </c>
      <c r="U784" s="107">
        <f>SUMIF($B$570:$B$759,S$775,$Z$570:$Z$759)</f>
        <v>0</v>
      </c>
      <c r="V784" s="107">
        <f>SUMIF($B$570:$B$759,V$775,$X$570:$X$759)</f>
        <v>0</v>
      </c>
      <c r="W784" s="107">
        <f>SUMIF($B$570:$B$759,V$775,$Y$570:$Y$759)</f>
        <v>0</v>
      </c>
      <c r="X784" s="107">
        <f>SUMIF($B$570:$B$759,V$775,$Z$570:$Z$759)</f>
        <v>0</v>
      </c>
      <c r="Y784" s="107">
        <f>SUMIF($B$570:$B$759,Y$775,$X$570:$X$759)</f>
        <v>0</v>
      </c>
      <c r="Z784" s="107">
        <f>SUMIF($B$570:$B$759,Y$775,$Y$570:$Y$759)</f>
        <v>0</v>
      </c>
      <c r="AA784" s="107">
        <f>SUMIF($B$570:$B$759,Y$775,$Z$570:$Z$759)</f>
        <v>0</v>
      </c>
      <c r="AB784" s="107">
        <f>SUMIF($B$570:$B$759,AB$775,$X$570:$X$759)</f>
        <v>0</v>
      </c>
      <c r="AC784" s="107">
        <f>SUMIF($B$570:$B$759,AB$775,$Y$570:$Y$759)</f>
        <v>0</v>
      </c>
      <c r="AD784" s="107">
        <f>SUMIF($B$570:$B$759,AB$775,$Z$570:$Z$759)</f>
        <v>0</v>
      </c>
      <c r="AE784" s="107">
        <f>SUMIF($B$570:$B$759,AE$775,$X$570:$X$759)</f>
        <v>0</v>
      </c>
      <c r="AF784" s="107">
        <f>SUMIF($B$570:$B$759,AE$775,$Y$570:$Y$759)</f>
        <v>0</v>
      </c>
      <c r="AG784" s="107">
        <f>SUMIF($B$570:$B$759,AE$775,$Z$570:$Z$759)</f>
        <v>0</v>
      </c>
    </row>
    <row r="785" spans="2:37" ht="31.5" customHeight="1" x14ac:dyDescent="0.25">
      <c r="B785" s="163" t="s">
        <v>182</v>
      </c>
      <c r="C785" s="164"/>
      <c r="D785" s="107">
        <f>SUMIF($B$570:$B$759,D$775,$AC$570:$AC$759)</f>
        <v>0</v>
      </c>
      <c r="E785" s="107">
        <f>SUMIF($B$570:$B$759,D$775,$AD$570:$AD$759)</f>
        <v>0</v>
      </c>
      <c r="F785" s="107">
        <f>SUMIF($B$570:$B$759,D$775,$AE$570:$AE$759)</f>
        <v>0</v>
      </c>
      <c r="G785" s="107">
        <f>SUMIF($B$570:$B$759,G$775,$AC$570:$AC$759)</f>
        <v>0</v>
      </c>
      <c r="H785" s="107">
        <f>SUMIF($B$570:$B$759,G$775,$AD$570:$AD$759)</f>
        <v>0</v>
      </c>
      <c r="I785" s="107">
        <f>SUMIF($B$570:$B$759,G$775,$AE$570:$AE$759)</f>
        <v>0</v>
      </c>
      <c r="J785" s="107">
        <f>SUMIF($B$570:$B$759,J$775,$AC$570:$AC$759)</f>
        <v>0</v>
      </c>
      <c r="K785" s="107">
        <f>SUMIF($B$570:$B$759,J$775,$AD$570:$AD$759)</f>
        <v>0</v>
      </c>
      <c r="L785" s="107">
        <f>SUMIF($B$570:$B$759,J$775,$AE$570:$AE$759)</f>
        <v>0</v>
      </c>
      <c r="M785" s="107">
        <f>SUMIF($B$570:$B$759,M$775,$AC$570:$AC$759)</f>
        <v>0</v>
      </c>
      <c r="N785" s="107">
        <f>SUMIF($B$570:$B$759,M$775,$AD$570:$AD$759)</f>
        <v>0</v>
      </c>
      <c r="O785" s="107">
        <f>SUMIF($B$570:$B$759,M$775,$AE$570:$AE$759)</f>
        <v>0</v>
      </c>
      <c r="P785" s="107">
        <f>SUMIF($B$570:$B$759,P$775,$AC$570:$AC$759)</f>
        <v>0</v>
      </c>
      <c r="Q785" s="107">
        <f>SUMIF($B$570:$B$759,P$775,$AD$570:$AD$759)</f>
        <v>0</v>
      </c>
      <c r="R785" s="107">
        <f>SUMIF($B$570:$B$759,P$775,$AE$570:$AE$759)</f>
        <v>0</v>
      </c>
      <c r="S785" s="107">
        <f>SUMIF($B$570:$B$759,S$775,$AC$570:$AC$759)</f>
        <v>0</v>
      </c>
      <c r="T785" s="107">
        <f>SUMIF($B$570:$B$759,S$775,$AD$570:$AD$759)</f>
        <v>0</v>
      </c>
      <c r="U785" s="107">
        <f>SUMIF($B$570:$B$759,S$775,$AE$570:$AE$759)</f>
        <v>0</v>
      </c>
      <c r="V785" s="107">
        <f>SUMIF($B$570:$B$759,V$775,$AC$570:$AC$759)</f>
        <v>0</v>
      </c>
      <c r="W785" s="107">
        <f>SUMIF($B$570:$B$759,V$775,$AD$570:$AD$759)</f>
        <v>0</v>
      </c>
      <c r="X785" s="107">
        <f>SUMIF($B$570:$B$759,V$775,$AE$570:$AE$759)</f>
        <v>0</v>
      </c>
      <c r="Y785" s="107">
        <f>SUMIF($B$570:$B$759,Y$775,$AC$570:$AC$759)</f>
        <v>0</v>
      </c>
      <c r="Z785" s="107">
        <f>SUMIF($B$570:$B$759,Y$775,$AD$570:$AD$759)</f>
        <v>0</v>
      </c>
      <c r="AA785" s="107">
        <f>SUMIF($B$570:$B$759,Y$775,$AE$570:$AE$759)</f>
        <v>0</v>
      </c>
      <c r="AB785" s="107">
        <f>SUMIF($B$570:$B$759,AB$775,$AC$570:$AC$759)</f>
        <v>0</v>
      </c>
      <c r="AC785" s="107">
        <f>SUMIF($B$570:$B$759,AB$775,$AD$570:$AD$759)</f>
        <v>0</v>
      </c>
      <c r="AD785" s="107">
        <f>SUMIF($B$570:$B$759,AB$775,$AE$570:$AE$759)</f>
        <v>0</v>
      </c>
      <c r="AE785" s="107">
        <f>SUMIF($B$570:$B$759,AE$775,$AC$570:$AC$759)</f>
        <v>0</v>
      </c>
      <c r="AF785" s="107">
        <f>SUMIF($B$570:$B$759,AE$775,$AD$570:$AD$759)</f>
        <v>0</v>
      </c>
      <c r="AG785" s="107">
        <f>SUMIF($B$570:$B$759,AE$775,$AE$570:$AE$759)</f>
        <v>0</v>
      </c>
    </row>
    <row r="786" spans="2:37" ht="31.5" customHeight="1" x14ac:dyDescent="0.25">
      <c r="B786" s="171" t="s">
        <v>105</v>
      </c>
      <c r="C786" s="171"/>
      <c r="D786" s="107">
        <f>SUMIF($B$51:$B$561,D$775,$AX$51:$AX$561)+SUMIF($B$570:$B$759,D$775,$AK$570:$AK$759)</f>
        <v>0</v>
      </c>
      <c r="E786" s="107">
        <f>SUMIF($B$51:$B$561,D$775,$AX$51:$AX$561)+SUMIF($B$570:$B$759,D$775,$AK$570:$AK$759)</f>
        <v>0</v>
      </c>
      <c r="F786" s="107">
        <f>SUMIF($B$51:$B$561,D$775,$AY$51:$AY$561)+SUMIF($B$570:$B$759,D$775,$AL$570:$AL$759)</f>
        <v>0</v>
      </c>
      <c r="G786" s="107">
        <f>SUMIF($B$51:$B$561,G$775,$AX$51:$AX$561)+SUMIF($B$570:$B$759,G$775,$AK$570:$AK$759)</f>
        <v>0</v>
      </c>
      <c r="H786" s="107">
        <f>SUMIF($B$51:$B$561,G$775,$AX$51:$AX$561)+SUMIF($B$570:$B$759,G$775,$AK$570:$AK$759)</f>
        <v>0</v>
      </c>
      <c r="I786" s="107">
        <f>SUMIF($B$51:$B$561,G$775,$AY$51:$AY$561)+SUMIF($B$570:$B$759,G$775,$AL$570:$AL$759)</f>
        <v>0</v>
      </c>
      <c r="J786" s="107">
        <f>SUMIF($B$51:$B$561,J$775,$AX$51:$AX$561)+SUMIF($B$570:$B$759,J$775,$AK$570:$AK$759)</f>
        <v>0</v>
      </c>
      <c r="K786" s="107">
        <f>SUMIF($B$51:$B$561,J$775,$AX$51:$AX$561)+SUMIF($B$570:$B$759,J$775,$AK$570:$AK$759)</f>
        <v>0</v>
      </c>
      <c r="L786" s="107">
        <f>SUMIF($B$51:$B$561,J$775,$AY$51:$AY$561)+SUMIF($B$570:$B$759,J$775,$AL$570:$AL$759)</f>
        <v>0</v>
      </c>
      <c r="M786" s="107">
        <f>SUMIF($B$51:$B$561,M$775,$AX$51:$AX$561)+SUMIF($B$570:$B$759,M$775,$AK$570:$AK$759)</f>
        <v>0</v>
      </c>
      <c r="N786" s="107">
        <f>SUMIF($B$51:$B$561,M$775,$AX$51:$AX$561)+SUMIF($B$570:$B$759,M$775,$AK$570:$AK$759)</f>
        <v>0</v>
      </c>
      <c r="O786" s="107">
        <f>SUMIF($B$51:$B$561,M$775,$AY$51:$AY$561)+SUMIF($B$570:$B$759,M$775,$AL$570:$AL$759)</f>
        <v>0</v>
      </c>
      <c r="P786" s="107">
        <f>SUMIF($B$51:$B$561,P$775,$AX$51:$AX$561)+SUMIF($B$570:$B$759,P$775,$AK$570:$AK$759)</f>
        <v>0</v>
      </c>
      <c r="Q786" s="107">
        <f>SUMIF($B$51:$B$561,P$775,$AX$51:$AX$561)+SUMIF($B$570:$B$759,P$775,$AK$570:$AK$759)</f>
        <v>0</v>
      </c>
      <c r="R786" s="107">
        <f>SUMIF($B$51:$B$561,P$775,$AY$51:$AY$561)+SUMIF($B$570:$B$759,P$775,$AL$570:$AL$759)</f>
        <v>0</v>
      </c>
      <c r="S786" s="107">
        <f>SUMIF($B$51:$B$561,S$775,$AX$51:$AX$561)+SUMIF($B$570:$B$759,S$775,$AK$570:$AK$759)</f>
        <v>0</v>
      </c>
      <c r="T786" s="107">
        <f>SUMIF($B$51:$B$561,S$775,$AX$51:$AX$561)+SUMIF($B$570:$B$759,S$775,$AK$570:$AK$759)</f>
        <v>0</v>
      </c>
      <c r="U786" s="107">
        <f>SUMIF($B$51:$B$561,S$775,$AY$51:$AY$561)+SUMIF($B$570:$B$759,S$775,$AL$570:$AL$759)</f>
        <v>0</v>
      </c>
      <c r="V786" s="107">
        <f>SUMIF($B$51:$B$561,V$775,$AX$51:$AX$561)+SUMIF($B$570:$B$759,V$775,$AK$570:$AK$759)</f>
        <v>0</v>
      </c>
      <c r="W786" s="107">
        <f>SUMIF($B$51:$B$561,V$775,$AX$51:$AX$561)+SUMIF($B$570:$B$759,V$775,$AK$570:$AK$759)</f>
        <v>0</v>
      </c>
      <c r="X786" s="107">
        <f>SUMIF($B$51:$B$561,V$775,$AY$51:$AY$561)+SUMIF($B$570:$B$759,V$775,$AL$570:$AL$759)</f>
        <v>0</v>
      </c>
      <c r="Y786" s="107">
        <f>SUMIF($B$51:$B$561,Y$775,$AX$51:$AX$561)+SUMIF($B$570:$B$759,Y$775,$AK$570:$AK$759)</f>
        <v>0</v>
      </c>
      <c r="Z786" s="107">
        <f>SUMIF($B$51:$B$561,Y$775,$AX$51:$AX$561)+SUMIF($B$570:$B$759,Y$775,$AK$570:$AK$759)</f>
        <v>0</v>
      </c>
      <c r="AA786" s="107">
        <f>SUMIF($B$51:$B$561,Y$775,$AY$51:$AY$561)+SUMIF($B$570:$B$759,Y$775,$AL$570:$AL$759)</f>
        <v>0</v>
      </c>
      <c r="AB786" s="107">
        <f>SUMIF($B$51:$B$561,AB$775,$AX$51:$AX$561)+SUMIF($B$570:$B$759,AB$775,$AK$570:$AK$759)</f>
        <v>0</v>
      </c>
      <c r="AC786" s="107">
        <f>SUMIF($B$51:$B$561,AB$775,$AX$51:$AX$561)+SUMIF($B$570:$B$759,AB$775,$AK$570:$AK$759)</f>
        <v>0</v>
      </c>
      <c r="AD786" s="107">
        <f>SUMIF($B$51:$B$561,AB$775,$AY$51:$AY$561)+SUMIF($B$570:$B$759,AB$775,$AL$570:$AL$759)</f>
        <v>0</v>
      </c>
      <c r="AE786" s="107">
        <f>SUMIF($B$51:$B$561,AE$775,$AX$51:$AX$561)+SUMIF($B$570:$B$759,AE$775,$AK$570:$AK$759)</f>
        <v>0</v>
      </c>
      <c r="AF786" s="107">
        <f>SUMIF($B$51:$B$561,AE$775,$AX$51:$AX$561)+SUMIF($B$570:$B$759,AE$775,$AK$570:$AK$759)</f>
        <v>0</v>
      </c>
      <c r="AG786" s="107">
        <f>SUMIF($B$51:$B$561,AE$775,$AY$51:$AY$561)+SUMIF($B$570:$B$759,AE$775,$AL$570:$AL$759)</f>
        <v>0</v>
      </c>
    </row>
    <row r="787" spans="2:37" ht="28.5" customHeight="1" x14ac:dyDescent="0.25">
      <c r="B787" s="221" t="s">
        <v>183</v>
      </c>
      <c r="C787" s="221"/>
      <c r="D787" s="109">
        <f>SUM(D777:D786)</f>
        <v>0</v>
      </c>
      <c r="E787" s="109">
        <f t="shared" ref="E787:AA787" si="184">SUM(E777:E786)</f>
        <v>0</v>
      </c>
      <c r="F787" s="109">
        <f t="shared" si="184"/>
        <v>0</v>
      </c>
      <c r="G787" s="109">
        <f t="shared" si="184"/>
        <v>0</v>
      </c>
      <c r="H787" s="109">
        <f t="shared" si="184"/>
        <v>0</v>
      </c>
      <c r="I787" s="109">
        <f t="shared" si="184"/>
        <v>0</v>
      </c>
      <c r="J787" s="109">
        <f t="shared" si="184"/>
        <v>0</v>
      </c>
      <c r="K787" s="109">
        <f t="shared" si="184"/>
        <v>0</v>
      </c>
      <c r="L787" s="109">
        <f t="shared" si="184"/>
        <v>0</v>
      </c>
      <c r="M787" s="109">
        <f t="shared" si="184"/>
        <v>0</v>
      </c>
      <c r="N787" s="109">
        <f t="shared" si="184"/>
        <v>0</v>
      </c>
      <c r="O787" s="109">
        <f t="shared" si="184"/>
        <v>0</v>
      </c>
      <c r="P787" s="109">
        <f t="shared" si="184"/>
        <v>0</v>
      </c>
      <c r="Q787" s="109">
        <f t="shared" si="184"/>
        <v>0</v>
      </c>
      <c r="R787" s="109">
        <f t="shared" si="184"/>
        <v>0</v>
      </c>
      <c r="S787" s="109">
        <f t="shared" si="184"/>
        <v>0</v>
      </c>
      <c r="T787" s="109">
        <f t="shared" si="184"/>
        <v>0</v>
      </c>
      <c r="U787" s="109">
        <f t="shared" si="184"/>
        <v>0</v>
      </c>
      <c r="V787" s="109">
        <f t="shared" si="184"/>
        <v>0</v>
      </c>
      <c r="W787" s="109">
        <f t="shared" si="184"/>
        <v>0</v>
      </c>
      <c r="X787" s="109">
        <f t="shared" si="184"/>
        <v>0</v>
      </c>
      <c r="Y787" s="109">
        <f t="shared" si="184"/>
        <v>0</v>
      </c>
      <c r="Z787" s="109">
        <f t="shared" si="184"/>
        <v>0</v>
      </c>
      <c r="AA787" s="109">
        <f t="shared" si="184"/>
        <v>0</v>
      </c>
      <c r="AB787" s="109">
        <f t="shared" ref="AB787:AG787" si="185">SUM(AB777:AB786)</f>
        <v>0</v>
      </c>
      <c r="AC787" s="109">
        <f t="shared" si="185"/>
        <v>0</v>
      </c>
      <c r="AD787" s="109">
        <f t="shared" si="185"/>
        <v>0</v>
      </c>
      <c r="AE787" s="109">
        <f t="shared" si="185"/>
        <v>0</v>
      </c>
      <c r="AF787" s="109">
        <f t="shared" si="185"/>
        <v>0</v>
      </c>
      <c r="AG787" s="109">
        <f t="shared" si="185"/>
        <v>0</v>
      </c>
    </row>
    <row r="788" spans="2:37" x14ac:dyDescent="0.25">
      <c r="AJ788" s="16"/>
      <c r="AK788" s="16"/>
    </row>
    <row r="789" spans="2:37" x14ac:dyDescent="0.25">
      <c r="AJ789" s="16"/>
      <c r="AK789" s="16"/>
    </row>
    <row r="790" spans="2:37" ht="24" customHeight="1" thickBot="1" x14ac:dyDescent="0.3">
      <c r="B790" s="220" t="s">
        <v>184</v>
      </c>
      <c r="C790" s="220"/>
      <c r="D790" s="220"/>
      <c r="E790" s="220"/>
      <c r="F790" s="220"/>
      <c r="G790" s="220"/>
      <c r="H790" s="220"/>
      <c r="I790" s="220"/>
      <c r="J790" s="220"/>
      <c r="K790" s="220"/>
      <c r="L790" s="220"/>
      <c r="M790" s="220"/>
      <c r="AJ790" s="16"/>
      <c r="AK790" s="16"/>
    </row>
    <row r="791" spans="2:37" ht="15.75" thickTop="1" x14ac:dyDescent="0.25">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c r="AB791" s="10"/>
      <c r="AC791" s="10"/>
      <c r="AD791" s="10"/>
      <c r="AE791" s="10"/>
      <c r="AF791" s="10"/>
      <c r="AG791" s="10"/>
      <c r="AH791" s="10"/>
      <c r="AI791" s="10"/>
    </row>
    <row r="792" spans="2:37" x14ac:dyDescent="0.25">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c r="AA792" s="10"/>
      <c r="AB792" s="10"/>
      <c r="AC792" s="10"/>
      <c r="AD792" s="10"/>
      <c r="AE792" s="10"/>
      <c r="AF792" s="10"/>
      <c r="AG792" s="10"/>
      <c r="AH792" s="10"/>
      <c r="AI792" s="10"/>
    </row>
    <row r="793" spans="2:37" x14ac:dyDescent="0.25">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c r="AB793" s="10"/>
      <c r="AC793" s="10"/>
      <c r="AD793" s="10"/>
      <c r="AE793" s="10"/>
      <c r="AF793" s="10"/>
      <c r="AG793" s="10"/>
      <c r="AH793" s="10"/>
      <c r="AI793" s="10"/>
    </row>
    <row r="794" spans="2:37" ht="18.600000000000001" customHeight="1" x14ac:dyDescent="0.25">
      <c r="B794" s="166"/>
      <c r="C794" s="166"/>
      <c r="D794" s="166" t="s">
        <v>162</v>
      </c>
      <c r="E794" s="166"/>
      <c r="F794" s="166"/>
      <c r="G794" s="166" t="s">
        <v>163</v>
      </c>
      <c r="H794" s="166"/>
      <c r="I794" s="166"/>
      <c r="J794" s="166" t="s">
        <v>164</v>
      </c>
      <c r="K794" s="166"/>
      <c r="L794" s="166"/>
      <c r="M794" s="166" t="s">
        <v>165</v>
      </c>
      <c r="N794" s="166"/>
      <c r="O794" s="166"/>
      <c r="P794" s="166" t="s">
        <v>166</v>
      </c>
      <c r="Q794" s="166"/>
      <c r="R794" s="166"/>
      <c r="S794" s="166" t="s">
        <v>167</v>
      </c>
      <c r="T794" s="166"/>
      <c r="U794" s="166"/>
      <c r="V794" s="166" t="s">
        <v>168</v>
      </c>
      <c r="W794" s="166"/>
      <c r="X794" s="166"/>
      <c r="Y794" s="166" t="s">
        <v>169</v>
      </c>
      <c r="Z794" s="166"/>
      <c r="AA794" s="166"/>
      <c r="AB794" s="157" t="s">
        <v>170</v>
      </c>
      <c r="AC794" s="158"/>
      <c r="AD794" s="159"/>
      <c r="AE794" s="157" t="s">
        <v>171</v>
      </c>
      <c r="AF794" s="158"/>
      <c r="AG794" s="159"/>
    </row>
    <row r="795" spans="2:37" ht="62.65" customHeight="1" x14ac:dyDescent="0.25">
      <c r="B795" s="176" t="s">
        <v>185</v>
      </c>
      <c r="C795" s="176"/>
      <c r="D795" s="68" t="s">
        <v>131</v>
      </c>
      <c r="E795" s="68" t="s">
        <v>173</v>
      </c>
      <c r="F795" s="68" t="s">
        <v>174</v>
      </c>
      <c r="G795" s="68" t="s">
        <v>131</v>
      </c>
      <c r="H795" s="68" t="s">
        <v>173</v>
      </c>
      <c r="I795" s="68" t="s">
        <v>174</v>
      </c>
      <c r="J795" s="68" t="s">
        <v>131</v>
      </c>
      <c r="K795" s="68" t="s">
        <v>173</v>
      </c>
      <c r="L795" s="68" t="s">
        <v>174</v>
      </c>
      <c r="M795" s="68" t="s">
        <v>131</v>
      </c>
      <c r="N795" s="68" t="s">
        <v>173</v>
      </c>
      <c r="O795" s="68" t="s">
        <v>174</v>
      </c>
      <c r="P795" s="68" t="s">
        <v>131</v>
      </c>
      <c r="Q795" s="68" t="s">
        <v>173</v>
      </c>
      <c r="R795" s="68" t="s">
        <v>174</v>
      </c>
      <c r="S795" s="68" t="s">
        <v>131</v>
      </c>
      <c r="T795" s="68" t="s">
        <v>173</v>
      </c>
      <c r="U795" s="68" t="s">
        <v>174</v>
      </c>
      <c r="V795" s="68" t="s">
        <v>131</v>
      </c>
      <c r="W795" s="68" t="s">
        <v>173</v>
      </c>
      <c r="X795" s="68" t="s">
        <v>174</v>
      </c>
      <c r="Y795" s="68" t="s">
        <v>131</v>
      </c>
      <c r="Z795" s="68" t="s">
        <v>173</v>
      </c>
      <c r="AA795" s="68" t="s">
        <v>174</v>
      </c>
      <c r="AB795" s="68" t="s">
        <v>131</v>
      </c>
      <c r="AC795" s="68" t="s">
        <v>173</v>
      </c>
      <c r="AD795" s="68" t="s">
        <v>174</v>
      </c>
      <c r="AE795" s="68" t="s">
        <v>131</v>
      </c>
      <c r="AF795" s="68" t="s">
        <v>173</v>
      </c>
      <c r="AG795" s="68" t="s">
        <v>174</v>
      </c>
    </row>
    <row r="796" spans="2:37" ht="21" customHeight="1" x14ac:dyDescent="0.25">
      <c r="B796" s="165" t="s">
        <v>74</v>
      </c>
      <c r="C796" s="165"/>
      <c r="D796" s="107">
        <f>SUMIFS($AS$51:$AS$561,$B$51:$B$561,D$794,$G$51:$G$561,$B796)+SUMIFS($AF$570:$AF$759,$B$570:$B$759,D$794,$G$570:$G$759,$B796)</f>
        <v>0</v>
      </c>
      <c r="E796" s="107">
        <f>SUMIFS($AT$51:$AT$561,$B$51:$B$561,D$794,$G$51:$G$561,$B796)+SUMIFS($AG$570:$AG$759,$B$570:$B$759,D$794,$G$570:$G$759,$B796)</f>
        <v>0</v>
      </c>
      <c r="F796" s="107">
        <f>SUMIFS($AU$51:$AU$561,$B$51:$B$561,D$794,$G$51:$G$561,$B796)+SUMIFS($AH$570:$AH$759,$B$570:$B$759,D$794,$G$570:$G$759,$B796)</f>
        <v>0</v>
      </c>
      <c r="G796" s="107">
        <f>SUMIFS($AS$51:$AS$561,$B$51:$B$561,G$794,$G$51:$G$561,$B796)+SUMIFS($AF$570:$AF$759,$B$570:$B$759,G$794,$G$570:$G$759,$B796)</f>
        <v>0</v>
      </c>
      <c r="H796" s="107">
        <f>SUMIFS($AT$51:$AT$561,$B$51:$B$561,G$794,$G$51:$G$561,$B796)+SUMIFS($AG$570:$AG$759,$B$570:$B$759,G$794,$G$570:$G$759,$B796)</f>
        <v>0</v>
      </c>
      <c r="I796" s="107">
        <f>SUMIFS($AU$51:$AU$561,$B$51:$B$561,G$794,$G$51:$G$561,$B796)+SUMIFS($AH$570:$AH$759,$B$570:$B$759,G$794,$G$570:$G$759,$B796)</f>
        <v>0</v>
      </c>
      <c r="J796" s="107">
        <f>SUMIFS($AS$51:$AS$561,$B$51:$B$561,J$794,$G$51:$G$561,$B796)+SUMIFS($AF$570:$AF$759,$B$570:$B$759,J$794,$G$570:$G$759,$B796)</f>
        <v>0</v>
      </c>
      <c r="K796" s="107">
        <f>SUMIFS($AT$51:$AT$561,$B$51:$B$561,J$794,$G$51:$G$561,$B796)+SUMIFS($AG$570:$AG$759,$B$570:$B$759,J$794,$G$570:$G$759,$B796)</f>
        <v>0</v>
      </c>
      <c r="L796" s="107">
        <f>SUMIFS($AU$51:$AU$561,$B$51:$B$561,J$794,$G$51:$G$561,$B796)+SUMIFS($AH$570:$AH$759,$B$570:$B$759,J$794,$G$570:$G$759,$B796)</f>
        <v>0</v>
      </c>
      <c r="M796" s="107">
        <f>SUMIFS($AS$51:$AS$561,$B$51:$B$561,M$794,$G$51:$G$561,$B796)+SUMIFS($AF$570:$AF$759,$B$570:$B$759,M$794,$G$570:$G$759,$B796)</f>
        <v>0</v>
      </c>
      <c r="N796" s="107">
        <f>SUMIFS($AT$51:$AT$561,$B$51:$B$561,M$794,$G$51:$G$561,$B796)+SUMIFS($AG$570:$AG$759,$B$570:$B$759,M$794,$G$570:$G$759,$B796)</f>
        <v>0</v>
      </c>
      <c r="O796" s="107">
        <f>SUMIFS($AU$51:$AU$561,$B$51:$B$561,M$794,$G$51:$G$561,$B796)+SUMIFS($AH$570:$AH$759,$B$570:$B$759,M$794,$G$570:$G$759,$B796)</f>
        <v>0</v>
      </c>
      <c r="P796" s="107">
        <f>SUMIFS($AS$51:$AS$561,$B$51:$B$561,P$794,$G$51:$G$561,$B796)+SUMIFS($AF$570:$AF$759,$B$570:$B$759,P$794,$G$570:$G$759,$B796)</f>
        <v>0</v>
      </c>
      <c r="Q796" s="107">
        <f>SUMIFS($AT$51:$AT$561,$B$51:$B$561,P$794,$G$51:$G$561,$B796)+SUMIFS($AG$570:$AG$759,$B$570:$B$759,P$794,$G$570:$G$759,$B796)</f>
        <v>0</v>
      </c>
      <c r="R796" s="107">
        <f>SUMIFS($AU$51:$AU$561,$B$51:$B$561,P$794,$G$51:$G$561,$B796)+SUMIFS($AH$570:$AH$759,$B$570:$B$759,P$794,$G$570:$G$759,$B796)</f>
        <v>0</v>
      </c>
      <c r="S796" s="107">
        <f>SUMIFS($AS$51:$AS$561,$B$51:$B$561,S$794,$G$51:$G$561,$B796)+SUMIFS($AF$570:$AF$759,$B$570:$B$759,S$794,$G$570:$G$759,$B796)</f>
        <v>0</v>
      </c>
      <c r="T796" s="107">
        <f>SUMIFS($AT$51:$AT$561,$B$51:$B$561,S$794,$G$51:$G$561,$B796)+SUMIFS($AG$570:$AG$759,$B$570:$B$759,S$794,$G$570:$G$759,$B796)</f>
        <v>0</v>
      </c>
      <c r="U796" s="107">
        <f>SUMIFS($AU$51:$AU$561,$B$51:$B$561,S$794,$G$51:$G$561,$B796)+SUMIFS($AH$570:$AH$759,$B$570:$B$759,S$794,$G$570:$G$759,$B796)</f>
        <v>0</v>
      </c>
      <c r="V796" s="107">
        <f>SUMIFS($AS$51:$AS$561,$B$51:$B$561,V$794,$G$51:$G$561,$B796)+SUMIFS($AF$570:$AF$759,$B$570:$B$759,V$794,$G$570:$G$759,$B796)</f>
        <v>0</v>
      </c>
      <c r="W796" s="107">
        <f>SUMIFS($AT$51:$AT$561,$B$51:$B$561,V$794,$G$51:$G$561,$B796)+SUMIFS($AG$570:$AG$759,$B$570:$B$759,V$794,$G$570:$G$759,$B796)</f>
        <v>0</v>
      </c>
      <c r="X796" s="107">
        <f>SUMIFS($AU$51:$AU$561,$B$51:$B$561,V$794,$G$51:$G$561,$B796)+SUMIFS($AH$570:$AH$759,$B$570:$B$759,V$794,$G$570:$G$759,$B796)</f>
        <v>0</v>
      </c>
      <c r="Y796" s="107">
        <f>SUMIFS($AS$51:$AS$561,$B$51:$B$561,Y$794,$G$51:$G$561,$B796)+SUMIFS($AF$570:$AF$759,$B$570:$B$759,Y$794,$G$570:$G$759,$B796)</f>
        <v>0</v>
      </c>
      <c r="Z796" s="107">
        <f>SUMIFS($AT$51:$AT$561,$B$51:$B$561,Y$794,$G$51:$G$561,$B796)+SUMIFS($AG$570:$AG$759,$B$570:$B$759,Y$794,$G$570:$G$759,$B796)</f>
        <v>0</v>
      </c>
      <c r="AA796" s="107">
        <f>SUMIFS($AU$51:$AU$561,$B$51:$B$561,Y$794,$G$51:$G$561,$B796)+SUMIFS($AH$570:$AH$759,$B$570:$B$759,Y$794,$G$570:$G$759,$B796)</f>
        <v>0</v>
      </c>
      <c r="AB796" s="107">
        <f>SUMIFS($AS$51:$AS$561,$B$51:$B$561,AB$794,$G$51:$G$561,$B796)+SUMIFS($AF$570:$AF$759,$B$570:$B$759,AB$794,$G$570:$G$759,$B796)</f>
        <v>0</v>
      </c>
      <c r="AC796" s="107">
        <f>SUMIFS($AT$51:$AT$561,$B$51:$B$561,AB$794,$G$51:$G$561,$B796)+SUMIFS($AG$570:$AG$759,$B$570:$B$759,AB$794,$G$570:$G$759,$B796)</f>
        <v>0</v>
      </c>
      <c r="AD796" s="107">
        <f>SUMIFS($AU$51:$AU$561,$B$51:$B$561,AB$794,$G$51:$G$561,$B796)+SUMIFS($AH$570:$AH$759,$B$570:$B$759,AB$794,$G$570:$G$759,$B796)</f>
        <v>0</v>
      </c>
      <c r="AE796" s="107">
        <f>SUMIFS($AS$51:$AS$561,$B$51:$B$561,AE$794,$G$51:$G$561,$B796)+SUMIFS($AF$570:$AF$759,$B$570:$B$759,AE$794,$G$570:$G$759,$B796)</f>
        <v>0</v>
      </c>
      <c r="AF796" s="107">
        <f>SUMIFS($AT$51:$AT$561,$B$51:$B$561,AE$794,$G$51:$G$561,$B796)+SUMIFS($AG$570:$AG$759,$B$570:$B$759,AE$794,$G$570:$G$759,$B796)</f>
        <v>0</v>
      </c>
      <c r="AG796" s="107">
        <f>SUMIFS($AU$51:$AU$561,$B$51:$B$561,AE$794,$G$51:$G$561,$B796)+SUMIFS($AH$570:$AH$759,$B$570:$B$759,AE$794,$G$570:$G$759,$B796)</f>
        <v>0</v>
      </c>
    </row>
    <row r="797" spans="2:37" ht="21" customHeight="1" x14ac:dyDescent="0.25">
      <c r="B797" s="165" t="s">
        <v>76</v>
      </c>
      <c r="C797" s="165"/>
      <c r="D797" s="107">
        <f>SUMIFS($AS$51:$AS$561,$B$51:$B$561,D$794,$G$51:$G$561,$B797)+SUMIFS($AF$570:$AF$759,$B$570:$B$759,D$794,$G$570:$G$759,$B797)</f>
        <v>0</v>
      </c>
      <c r="E797" s="107">
        <f>SUMIFS($AT$51:$AT$561,$B$51:$B$561,D$794,$G$51:$G$561,$B797)+SUMIFS($AG$570:$AG$759,$B$570:$B$759,D$794,$G$570:$G$759,$B797)</f>
        <v>0</v>
      </c>
      <c r="F797" s="107">
        <f>SUMIFS($AU$51:$AU$561,$B$51:$B$561,D$794,$G$51:$G$561,$B797)+SUMIFS($AH$570:$AH$759,$B$570:$B$759,D$794,$G$570:$G$759,$B797)</f>
        <v>0</v>
      </c>
      <c r="G797" s="107">
        <f>SUMIFS($AS$51:$AS$561,$B$51:$B$561,G$794,$G$51:$G$561,$B797)+SUMIFS($AF$570:$AF$759,$B$570:$B$759,G$794,$G$570:$G$759,$B797)</f>
        <v>0</v>
      </c>
      <c r="H797" s="107">
        <f>SUMIFS($AT$51:$AT$561,$B$51:$B$561,G$794,$G$51:$G$561,$B797)+SUMIFS($AG$570:$AG$759,$B$570:$B$759,G$794,$G$570:$G$759,$B797)</f>
        <v>0</v>
      </c>
      <c r="I797" s="107">
        <f>SUMIFS($AU$51:$AU$561,$B$51:$B$561,G$794,$G$51:$G$561,$B797)+SUMIFS($AH$570:$AH$759,$B$570:$B$759,G$794,$G$570:$G$759,$B797)</f>
        <v>0</v>
      </c>
      <c r="J797" s="107">
        <f>SUMIFS($AS$51:$AS$561,$B$51:$B$561,J$794,$G$51:$G$561,$B797)+SUMIFS($AF$570:$AF$759,$B$570:$B$759,J$794,$G$570:$G$759,$B797)</f>
        <v>0</v>
      </c>
      <c r="K797" s="107">
        <f>SUMIFS($AT$51:$AT$561,$B$51:$B$561,J$794,$G$51:$G$561,$B797)+SUMIFS($AG$570:$AG$759,$B$570:$B$759,J$794,$G$570:$G$759,$B797)</f>
        <v>0</v>
      </c>
      <c r="L797" s="107">
        <f>SUMIFS($AU$51:$AU$561,$B$51:$B$561,J$794,$G$51:$G$561,$B797)+SUMIFS($AH$570:$AH$759,$B$570:$B$759,J$794,$G$570:$G$759,$B797)</f>
        <v>0</v>
      </c>
      <c r="M797" s="107">
        <f>SUMIFS($AS$51:$AS$561,$B$51:$B$561,M$794,$G$51:$G$561,$B797)+SUMIFS($AF$570:$AF$759,$B$570:$B$759,M$794,$G$570:$G$759,$B797)</f>
        <v>0</v>
      </c>
      <c r="N797" s="107">
        <f>SUMIFS($AT$51:$AT$561,$B$51:$B$561,M$794,$G$51:$G$561,$B797)+SUMIFS($AG$570:$AG$759,$B$570:$B$759,M$794,$G$570:$G$759,$B797)</f>
        <v>0</v>
      </c>
      <c r="O797" s="107">
        <f>SUMIFS($AU$51:$AU$561,$B$51:$B$561,M$794,$G$51:$G$561,$B797)+SUMIFS($AH$570:$AH$759,$B$570:$B$759,M$794,$G$570:$G$759,$B797)</f>
        <v>0</v>
      </c>
      <c r="P797" s="107">
        <f>SUMIFS($AS$51:$AS$561,$B$51:$B$561,P$794,$G$51:$G$561,$B797)+SUMIFS($AF$570:$AF$759,$B$570:$B$759,P$794,$G$570:$G$759,$B797)</f>
        <v>0</v>
      </c>
      <c r="Q797" s="107">
        <f>SUMIFS($AT$51:$AT$561,$B$51:$B$561,P$794,$G$51:$G$561,$B797)+SUMIFS($AG$570:$AG$759,$B$570:$B$759,P$794,$G$570:$G$759,$B797)</f>
        <v>0</v>
      </c>
      <c r="R797" s="107">
        <f>SUMIFS($AU$51:$AU$561,$B$51:$B$561,P$794,$G$51:$G$561,$B797)+SUMIFS($AH$570:$AH$759,$B$570:$B$759,P$794,$G$570:$G$759,$B797)</f>
        <v>0</v>
      </c>
      <c r="S797" s="107">
        <f>SUMIFS($AS$51:$AS$561,$B$51:$B$561,S$794,$G$51:$G$561,$B797)+SUMIFS($AF$570:$AF$759,$B$570:$B$759,S$794,$G$570:$G$759,$B797)</f>
        <v>0</v>
      </c>
      <c r="T797" s="107">
        <f>SUMIFS($AT$51:$AT$561,$B$51:$B$561,S$794,$G$51:$G$561,$B797)+SUMIFS($AG$570:$AG$759,$B$570:$B$759,S$794,$G$570:$G$759,$B797)</f>
        <v>0</v>
      </c>
      <c r="U797" s="107">
        <f>SUMIFS($AU$51:$AU$561,$B$51:$B$561,S$794,$G$51:$G$561,$B797)+SUMIFS($AH$570:$AH$759,$B$570:$B$759,S$794,$G$570:$G$759,$B797)</f>
        <v>0</v>
      </c>
      <c r="V797" s="107">
        <f>SUMIFS($AS$51:$AS$561,$B$51:$B$561,V$794,$G$51:$G$561,$B797)+SUMIFS($AF$570:$AF$759,$B$570:$B$759,V$794,$G$570:$G$759,$B797)</f>
        <v>0</v>
      </c>
      <c r="W797" s="107">
        <f>SUMIFS($AT$51:$AT$561,$B$51:$B$561,V$794,$G$51:$G$561,$B797)+SUMIFS($AG$570:$AG$759,$B$570:$B$759,V$794,$G$570:$G$759,$B797)</f>
        <v>0</v>
      </c>
      <c r="X797" s="107">
        <f>SUMIFS($AU$51:$AU$561,$B$51:$B$561,V$794,$G$51:$G$561,$B797)+SUMIFS($AH$570:$AH$759,$B$570:$B$759,V$794,$G$570:$G$759,$B797)</f>
        <v>0</v>
      </c>
      <c r="Y797" s="107">
        <f>SUMIFS($AS$51:$AS$561,$B$51:$B$561,Y$794,$G$51:$G$561,$B797)+SUMIFS($AF$570:$AF$759,$B$570:$B$759,Y$794,$G$570:$G$759,$B797)</f>
        <v>0</v>
      </c>
      <c r="Z797" s="107">
        <f>SUMIFS($AT$51:$AT$561,$B$51:$B$561,Y$794,$G$51:$G$561,$B797)+SUMIFS($AG$570:$AG$759,$B$570:$B$759,Y$794,$G$570:$G$759,$B797)</f>
        <v>0</v>
      </c>
      <c r="AA797" s="107">
        <f>SUMIFS($AU$51:$AU$561,$B$51:$B$561,Y$794,$G$51:$G$561,$B797)+SUMIFS($AH$570:$AH$759,$B$570:$B$759,Y$794,$G$570:$G$759,$B797)</f>
        <v>0</v>
      </c>
      <c r="AB797" s="107">
        <f>SUMIFS($AS$51:$AS$561,$B$51:$B$561,AB$794,$G$51:$G$561,$B797)+SUMIFS($AF$570:$AF$759,$B$570:$B$759,AB$794,$G$570:$G$759,$B797)</f>
        <v>0</v>
      </c>
      <c r="AC797" s="107">
        <f>SUMIFS($AT$51:$AT$561,$B$51:$B$561,AB$794,$G$51:$G$561,$B797)+SUMIFS($AG$570:$AG$759,$B$570:$B$759,AB$794,$G$570:$G$759,$B797)</f>
        <v>0</v>
      </c>
      <c r="AD797" s="107">
        <f>SUMIFS($AU$51:$AU$561,$B$51:$B$561,AB$794,$G$51:$G$561,$B797)+SUMIFS($AH$570:$AH$759,$B$570:$B$759,AB$794,$G$570:$G$759,$B797)</f>
        <v>0</v>
      </c>
      <c r="AE797" s="107">
        <f>SUMIFS($AS$51:$AS$561,$B$51:$B$561,AE$794,$G$51:$G$561,$B797)+SUMIFS($AF$570:$AF$759,$B$570:$B$759,AE$794,$G$570:$G$759,$B797)</f>
        <v>0</v>
      </c>
      <c r="AF797" s="107">
        <f>SUMIFS($AT$51:$AT$561,$B$51:$B$561,AE$794,$G$51:$G$561,$B797)+SUMIFS($AG$570:$AG$759,$B$570:$B$759,AE$794,$G$570:$G$759,$B797)</f>
        <v>0</v>
      </c>
      <c r="AG797" s="107">
        <f>SUMIFS($AU$51:$AU$561,$B$51:$B$561,AE$794,$G$51:$G$561,$B797)+SUMIFS($AH$570:$AH$759,$B$570:$B$759,AE$794,$G$570:$G$759,$B797)</f>
        <v>0</v>
      </c>
    </row>
    <row r="798" spans="2:37" ht="21" customHeight="1" x14ac:dyDescent="0.25">
      <c r="B798" s="165" t="s">
        <v>78</v>
      </c>
      <c r="C798" s="165"/>
      <c r="D798" s="107">
        <f>SUMIFS($AS$51:$AS$561,$B$51:$B$561,D$794,$G$51:$G$561,$B798)+SUMIFS($AF$570:$AF$759,$B$570:$B$759,D$794,$G$570:$G$759,$B798)</f>
        <v>0</v>
      </c>
      <c r="E798" s="107">
        <f>SUMIFS($AT$51:$AT$561,$B$51:$B$561,D$794,$G$51:$G$561,$B798)+SUMIFS($AG$570:$AG$759,$B$570:$B$759,D$794,$G$570:$G$759,$B798)</f>
        <v>0</v>
      </c>
      <c r="F798" s="107">
        <f>SUMIFS($AU$51:$AU$561,$B$51:$B$561,D$794,$G$51:$G$561,$B798)+SUMIFS($AH$570:$AH$759,$B$570:$B$759,D$794,$G$570:$G$759,$B798)</f>
        <v>0</v>
      </c>
      <c r="G798" s="107">
        <f>SUMIFS($AS$51:$AS$561,$B$51:$B$561,G$794,$G$51:$G$561,$B798)+SUMIFS($AF$570:$AF$759,$B$570:$B$759,G$794,$G$570:$G$759,$B798)</f>
        <v>0</v>
      </c>
      <c r="H798" s="107">
        <f>SUMIFS($AT$51:$AT$561,$B$51:$B$561,G$794,$G$51:$G$561,$B798)+SUMIFS($AG$570:$AG$759,$B$570:$B$759,G$794,$G$570:$G$759,$B798)</f>
        <v>0</v>
      </c>
      <c r="I798" s="107">
        <f>SUMIFS($AU$51:$AU$561,$B$51:$B$561,G$794,$G$51:$G$561,$B798)+SUMIFS($AH$570:$AH$759,$B$570:$B$759,G$794,$G$570:$G$759,$B798)</f>
        <v>0</v>
      </c>
      <c r="J798" s="107">
        <f>SUMIFS($AS$51:$AS$561,$B$51:$B$561,J$794,$G$51:$G$561,$B798)+SUMIFS($AF$570:$AF$759,$B$570:$B$759,J$794,$G$570:$G$759,$B798)</f>
        <v>0</v>
      </c>
      <c r="K798" s="107">
        <f>SUMIFS($AT$51:$AT$561,$B$51:$B$561,J$794,$G$51:$G$561,$B798)+SUMIFS($AG$570:$AG$759,$B$570:$B$759,J$794,$G$570:$G$759,$B798)</f>
        <v>0</v>
      </c>
      <c r="L798" s="107">
        <f>SUMIFS($AU$51:$AU$561,$B$51:$B$561,J$794,$G$51:$G$561,$B798)+SUMIFS($AH$570:$AH$759,$B$570:$B$759,J$794,$G$570:$G$759,$B798)</f>
        <v>0</v>
      </c>
      <c r="M798" s="107">
        <f>SUMIFS($AS$51:$AS$561,$B$51:$B$561,M$794,$G$51:$G$561,$B798)+SUMIFS($AF$570:$AF$759,$B$570:$B$759,M$794,$G$570:$G$759,$B798)</f>
        <v>0</v>
      </c>
      <c r="N798" s="107">
        <f>SUMIFS($AT$51:$AT$561,$B$51:$B$561,M$794,$G$51:$G$561,$B798)+SUMIFS($AG$570:$AG$759,$B$570:$B$759,M$794,$G$570:$G$759,$B798)</f>
        <v>0</v>
      </c>
      <c r="O798" s="107">
        <f>SUMIFS($AU$51:$AU$561,$B$51:$B$561,M$794,$G$51:$G$561,$B798)+SUMIFS($AH$570:$AH$759,$B$570:$B$759,M$794,$G$570:$G$759,$B798)</f>
        <v>0</v>
      </c>
      <c r="P798" s="107">
        <f>SUMIFS($AS$51:$AS$561,$B$51:$B$561,P$794,$G$51:$G$561,$B798)+SUMIFS($AF$570:$AF$759,$B$570:$B$759,P$794,$G$570:$G$759,$B798)</f>
        <v>0</v>
      </c>
      <c r="Q798" s="107">
        <f>SUMIFS($AT$51:$AT$561,$B$51:$B$561,P$794,$G$51:$G$561,$B798)+SUMIFS($AG$570:$AG$759,$B$570:$B$759,P$794,$G$570:$G$759,$B798)</f>
        <v>0</v>
      </c>
      <c r="R798" s="107">
        <f>SUMIFS($AU$51:$AU$561,$B$51:$B$561,P$794,$G$51:$G$561,$B798)+SUMIFS($AH$570:$AH$759,$B$570:$B$759,P$794,$G$570:$G$759,$B798)</f>
        <v>0</v>
      </c>
      <c r="S798" s="107">
        <f>SUMIFS($AS$51:$AS$561,$B$51:$B$561,S$794,$G$51:$G$561,$B798)+SUMIFS($AF$570:$AF$759,$B$570:$B$759,S$794,$G$570:$G$759,$B798)</f>
        <v>0</v>
      </c>
      <c r="T798" s="107">
        <f>SUMIFS($AT$51:$AT$561,$B$51:$B$561,S$794,$G$51:$G$561,$B798)+SUMIFS($AG$570:$AG$759,$B$570:$B$759,S$794,$G$570:$G$759,$B798)</f>
        <v>0</v>
      </c>
      <c r="U798" s="107">
        <f>SUMIFS($AU$51:$AU$561,$B$51:$B$561,S$794,$G$51:$G$561,$B798)+SUMIFS($AH$570:$AH$759,$B$570:$B$759,S$794,$G$570:$G$759,$B798)</f>
        <v>0</v>
      </c>
      <c r="V798" s="107">
        <f>SUMIFS($AS$51:$AS$561,$B$51:$B$561,V$794,$G$51:$G$561,$B798)+SUMIFS($AF$570:$AF$759,$B$570:$B$759,V$794,$G$570:$G$759,$B798)</f>
        <v>0</v>
      </c>
      <c r="W798" s="107">
        <f>SUMIFS($AT$51:$AT$561,$B$51:$B$561,V$794,$G$51:$G$561,$B798)+SUMIFS($AG$570:$AG$759,$B$570:$B$759,V$794,$G$570:$G$759,$B798)</f>
        <v>0</v>
      </c>
      <c r="X798" s="107">
        <f>SUMIFS($AU$51:$AU$561,$B$51:$B$561,V$794,$G$51:$G$561,$B798)+SUMIFS($AH$570:$AH$759,$B$570:$B$759,V$794,$G$570:$G$759,$B798)</f>
        <v>0</v>
      </c>
      <c r="Y798" s="107">
        <f>SUMIFS($AS$51:$AS$561,$B$51:$B$561,Y$794,$G$51:$G$561,$B798)+SUMIFS($AF$570:$AF$759,$B$570:$B$759,Y$794,$G$570:$G$759,$B798)</f>
        <v>0</v>
      </c>
      <c r="Z798" s="107">
        <f>SUMIFS($AT$51:$AT$561,$B$51:$B$561,Y$794,$G$51:$G$561,$B798)+SUMIFS($AG$570:$AG$759,$B$570:$B$759,Y$794,$G$570:$G$759,$B798)</f>
        <v>0</v>
      </c>
      <c r="AA798" s="107">
        <f>SUMIFS($AU$51:$AU$561,$B$51:$B$561,Y$794,$G$51:$G$561,$B798)+SUMIFS($AH$570:$AH$759,$B$570:$B$759,Y$794,$G$570:$G$759,$B798)</f>
        <v>0</v>
      </c>
      <c r="AB798" s="107">
        <f>SUMIFS($AS$51:$AS$561,$B$51:$B$561,AB$794,$G$51:$G$561,$B798)+SUMIFS($AF$570:$AF$759,$B$570:$B$759,AB$794,$G$570:$G$759,$B798)</f>
        <v>0</v>
      </c>
      <c r="AC798" s="107">
        <f>SUMIFS($AT$51:$AT$561,$B$51:$B$561,AB$794,$G$51:$G$561,$B798)+SUMIFS($AG$570:$AG$759,$B$570:$B$759,AB$794,$G$570:$G$759,$B798)</f>
        <v>0</v>
      </c>
      <c r="AD798" s="107">
        <f>SUMIFS($AU$51:$AU$561,$B$51:$B$561,AB$794,$G$51:$G$561,$B798)+SUMIFS($AH$570:$AH$759,$B$570:$B$759,AB$794,$G$570:$G$759,$B798)</f>
        <v>0</v>
      </c>
      <c r="AE798" s="107">
        <f>SUMIFS($AS$51:$AS$561,$B$51:$B$561,AE$794,$G$51:$G$561,$B798)+SUMIFS($AF$570:$AF$759,$B$570:$B$759,AE$794,$G$570:$G$759,$B798)</f>
        <v>0</v>
      </c>
      <c r="AF798" s="107">
        <f>SUMIFS($AT$51:$AT$561,$B$51:$B$561,AE$794,$G$51:$G$561,$B798)+SUMIFS($AG$570:$AG$759,$B$570:$B$759,AE$794,$G$570:$G$759,$B798)</f>
        <v>0</v>
      </c>
      <c r="AG798" s="107">
        <f>SUMIFS($AU$51:$AU$561,$B$51:$B$561,AE$794,$G$51:$G$561,$B798)+SUMIFS($AH$570:$AH$759,$B$570:$B$759,AE$794,$G$570:$G$759,$B798)</f>
        <v>0</v>
      </c>
    </row>
    <row r="799" spans="2:37" ht="21" customHeight="1" x14ac:dyDescent="0.25">
      <c r="B799" s="165" t="s">
        <v>80</v>
      </c>
      <c r="C799" s="165"/>
      <c r="D799" s="107">
        <f>SUMIFS($AS$51:$AS$561,$B$51:$B$561,D$794,$G$51:$G$561,$B799)+SUMIFS($AF$570:$AF$759,$B$570:$B$759,D$794,$G$570:$G$759,$B799)</f>
        <v>0</v>
      </c>
      <c r="E799" s="107">
        <f>SUMIFS($AT$51:$AT$561,$B$51:$B$561,D$794,$G$51:$G$561,$B799)+SUMIFS($AG$570:$AG$759,$B$570:$B$759,D$794,$G$570:$G$759,$B799)</f>
        <v>0</v>
      </c>
      <c r="F799" s="107">
        <f>SUMIFS($AU$51:$AU$561,$B$51:$B$561,D$794,$G$51:$G$561,$B799)+SUMIFS($AH$570:$AH$759,$B$570:$B$759,D$794,$G$570:$G$759,$B799)</f>
        <v>0</v>
      </c>
      <c r="G799" s="107">
        <f>SUMIFS($AS$51:$AS$561,$B$51:$B$561,G$794,$G$51:$G$561,$B799)+SUMIFS($AF$570:$AF$759,$B$570:$B$759,G$794,$G$570:$G$759,$B799)</f>
        <v>0</v>
      </c>
      <c r="H799" s="107">
        <f>SUMIFS($AT$51:$AT$561,$B$51:$B$561,G$794,$G$51:$G$561,$B799)+SUMIFS($AG$570:$AG$759,$B$570:$B$759,G$794,$G$570:$G$759,$B799)</f>
        <v>0</v>
      </c>
      <c r="I799" s="107">
        <f>SUMIFS($AU$51:$AU$561,$B$51:$B$561,G$794,$G$51:$G$561,$B799)+SUMIFS($AH$570:$AH$759,$B$570:$B$759,G$794,$G$570:$G$759,$B799)</f>
        <v>0</v>
      </c>
      <c r="J799" s="107">
        <f>SUMIFS($AS$51:$AS$561,$B$51:$B$561,J$794,$G$51:$G$561,$B799)+SUMIFS($AF$570:$AF$759,$B$570:$B$759,J$794,$G$570:$G$759,$B799)</f>
        <v>0</v>
      </c>
      <c r="K799" s="107">
        <f>SUMIFS($AT$51:$AT$561,$B$51:$B$561,J$794,$G$51:$G$561,$B799)+SUMIFS($AG$570:$AG$759,$B$570:$B$759,J$794,$G$570:$G$759,$B799)</f>
        <v>0</v>
      </c>
      <c r="L799" s="107">
        <f>SUMIFS($AU$51:$AU$561,$B$51:$B$561,J$794,$G$51:$G$561,$B799)+SUMIFS($AH$570:$AH$759,$B$570:$B$759,J$794,$G$570:$G$759,$B799)</f>
        <v>0</v>
      </c>
      <c r="M799" s="107">
        <f>SUMIFS($AS$51:$AS$561,$B$51:$B$561,M$794,$G$51:$G$561,$B799)+SUMIFS($AF$570:$AF$759,$B$570:$B$759,M$794,$G$570:$G$759,$B799)</f>
        <v>0</v>
      </c>
      <c r="N799" s="107">
        <f>SUMIFS($AT$51:$AT$561,$B$51:$B$561,M$794,$G$51:$G$561,$B799)+SUMIFS($AG$570:$AG$759,$B$570:$B$759,M$794,$G$570:$G$759,$B799)</f>
        <v>0</v>
      </c>
      <c r="O799" s="107">
        <f>SUMIFS($AU$51:$AU$561,$B$51:$B$561,M$794,$G$51:$G$561,$B799)+SUMIFS($AH$570:$AH$759,$B$570:$B$759,M$794,$G$570:$G$759,$B799)</f>
        <v>0</v>
      </c>
      <c r="P799" s="107">
        <f>SUMIFS($AS$51:$AS$561,$B$51:$B$561,P$794,$G$51:$G$561,$B799)+SUMIFS($AF$570:$AF$759,$B$570:$B$759,P$794,$G$570:$G$759,$B799)</f>
        <v>0</v>
      </c>
      <c r="Q799" s="107">
        <f>SUMIFS($AT$51:$AT$561,$B$51:$B$561,P$794,$G$51:$G$561,$B799)+SUMIFS($AG$570:$AG$759,$B$570:$B$759,P$794,$G$570:$G$759,$B799)</f>
        <v>0</v>
      </c>
      <c r="R799" s="107">
        <f>SUMIFS($AU$51:$AU$561,$B$51:$B$561,P$794,$G$51:$G$561,$B799)+SUMIFS($AH$570:$AH$759,$B$570:$B$759,P$794,$G$570:$G$759,$B799)</f>
        <v>0</v>
      </c>
      <c r="S799" s="107">
        <f>SUMIFS($AS$51:$AS$561,$B$51:$B$561,S$794,$G$51:$G$561,$B799)+SUMIFS($AF$570:$AF$759,$B$570:$B$759,S$794,$G$570:$G$759,$B799)</f>
        <v>0</v>
      </c>
      <c r="T799" s="107">
        <f>SUMIFS($AT$51:$AT$561,$B$51:$B$561,S$794,$G$51:$G$561,$B799)+SUMIFS($AG$570:$AG$759,$B$570:$B$759,S$794,$G$570:$G$759,$B799)</f>
        <v>0</v>
      </c>
      <c r="U799" s="107">
        <f>SUMIFS($AU$51:$AU$561,$B$51:$B$561,S$794,$G$51:$G$561,$B799)+SUMIFS($AH$570:$AH$759,$B$570:$B$759,S$794,$G$570:$G$759,$B799)</f>
        <v>0</v>
      </c>
      <c r="V799" s="107">
        <f>SUMIFS($AS$51:$AS$561,$B$51:$B$561,V$794,$G$51:$G$561,$B799)+SUMIFS($AF$570:$AF$759,$B$570:$B$759,V$794,$G$570:$G$759,$B799)</f>
        <v>0</v>
      </c>
      <c r="W799" s="107">
        <f>SUMIFS($AT$51:$AT$561,$B$51:$B$561,V$794,$G$51:$G$561,$B799)+SUMIFS($AG$570:$AG$759,$B$570:$B$759,V$794,$G$570:$G$759,$B799)</f>
        <v>0</v>
      </c>
      <c r="X799" s="107">
        <f>SUMIFS($AU$51:$AU$561,$B$51:$B$561,V$794,$G$51:$G$561,$B799)+SUMIFS($AH$570:$AH$759,$B$570:$B$759,V$794,$G$570:$G$759,$B799)</f>
        <v>0</v>
      </c>
      <c r="Y799" s="107">
        <f>SUMIFS($AS$51:$AS$561,$B$51:$B$561,Y$794,$G$51:$G$561,$B799)+SUMIFS($AF$570:$AF$759,$B$570:$B$759,Y$794,$G$570:$G$759,$B799)</f>
        <v>0</v>
      </c>
      <c r="Z799" s="107">
        <f>SUMIFS($AT$51:$AT$561,$B$51:$B$561,Y$794,$G$51:$G$561,$B799)+SUMIFS($AG$570:$AG$759,$B$570:$B$759,Y$794,$G$570:$G$759,$B799)</f>
        <v>0</v>
      </c>
      <c r="AA799" s="107">
        <f>SUMIFS($AU$51:$AU$561,$B$51:$B$561,Y$794,$G$51:$G$561,$B799)+SUMIFS($AH$570:$AH$759,$B$570:$B$759,Y$794,$G$570:$G$759,$B799)</f>
        <v>0</v>
      </c>
      <c r="AB799" s="107">
        <f>SUMIFS($AS$51:$AS$561,$B$51:$B$561,AB$794,$G$51:$G$561,$B799)+SUMIFS($AF$570:$AF$759,$B$570:$B$759,AB$794,$G$570:$G$759,$B799)</f>
        <v>0</v>
      </c>
      <c r="AC799" s="107">
        <f>SUMIFS($AT$51:$AT$561,$B$51:$B$561,AB$794,$G$51:$G$561,$B799)+SUMIFS($AG$570:$AG$759,$B$570:$B$759,AB$794,$G$570:$G$759,$B799)</f>
        <v>0</v>
      </c>
      <c r="AD799" s="107">
        <f>SUMIFS($AU$51:$AU$561,$B$51:$B$561,AB$794,$G$51:$G$561,$B799)+SUMIFS($AH$570:$AH$759,$B$570:$B$759,AB$794,$G$570:$G$759,$B799)</f>
        <v>0</v>
      </c>
      <c r="AE799" s="107">
        <f>SUMIFS($AS$51:$AS$561,$B$51:$B$561,AE$794,$G$51:$G$561,$B799)+SUMIFS($AF$570:$AF$759,$B$570:$B$759,AE$794,$G$570:$G$759,$B799)</f>
        <v>0</v>
      </c>
      <c r="AF799" s="107">
        <f>SUMIFS($AT$51:$AT$561,$B$51:$B$561,AE$794,$G$51:$G$561,$B799)+SUMIFS($AG$570:$AG$759,$B$570:$B$759,AE$794,$G$570:$G$759,$B799)</f>
        <v>0</v>
      </c>
      <c r="AG799" s="107">
        <f>SUMIFS($AU$51:$AU$561,$B$51:$B$561,AE$794,$G$51:$G$561,$B799)+SUMIFS($AH$570:$AH$759,$B$570:$B$759,AE$794,$G$570:$G$759,$B799)</f>
        <v>0</v>
      </c>
    </row>
    <row r="800" spans="2:37" ht="21" customHeight="1" x14ac:dyDescent="0.25">
      <c r="B800" s="165" t="s">
        <v>82</v>
      </c>
      <c r="C800" s="165"/>
      <c r="D800" s="107">
        <f>SUMIFS($AS$51:$AS$561,$B$51:$B$561,D$794,$G$51:$G$561,$B800)+SUMIFS($AF$570:$AF$759,$B$570:$B$759,D$794,$G$570:$G$759,$B800)</f>
        <v>0</v>
      </c>
      <c r="E800" s="107">
        <f>SUMIFS($AT$51:$AT$561,$B$51:$B$561,D$794,$G$51:$G$561,$B800)+SUMIFS($AG$570:$AG$759,$B$570:$B$759,D$794,$G$570:$G$759,$B800)</f>
        <v>0</v>
      </c>
      <c r="F800" s="107">
        <f>SUMIFS($AU$51:$AU$561,$B$51:$B$561,D$794,$G$51:$G$561,$B800)+SUMIFS($AH$570:$AH$759,$B$570:$B$759,D$794,$G$570:$G$759,$B800)</f>
        <v>0</v>
      </c>
      <c r="G800" s="107">
        <f>SUMIFS($AS$51:$AS$561,$B$51:$B$561,G$794,$G$51:$G$561,$B800)+SUMIFS($AF$570:$AF$759,$B$570:$B$759,G$794,$G$570:$G$759,$B800)</f>
        <v>0</v>
      </c>
      <c r="H800" s="107">
        <f>SUMIFS($AT$51:$AT$561,$B$51:$B$561,G$794,$G$51:$G$561,$B800)+SUMIFS($AG$570:$AG$759,$B$570:$B$759,G$794,$G$570:$G$759,$B800)</f>
        <v>0</v>
      </c>
      <c r="I800" s="107">
        <f>SUMIFS($AU$51:$AU$561,$B$51:$B$561,G$794,$G$51:$G$561,$B800)+SUMIFS($AH$570:$AH$759,$B$570:$B$759,G$794,$G$570:$G$759,$B800)</f>
        <v>0</v>
      </c>
      <c r="J800" s="107">
        <f>SUMIFS($AS$51:$AS$561,$B$51:$B$561,J$794,$G$51:$G$561,$B800)+SUMIFS($AF$570:$AF$759,$B$570:$B$759,J$794,$G$570:$G$759,$B800)</f>
        <v>0</v>
      </c>
      <c r="K800" s="107">
        <f>SUMIFS($AT$51:$AT$561,$B$51:$B$561,J$794,$G$51:$G$561,$B800)+SUMIFS($AG$570:$AG$759,$B$570:$B$759,J$794,$G$570:$G$759,$B800)</f>
        <v>0</v>
      </c>
      <c r="L800" s="107">
        <f>SUMIFS($AU$51:$AU$561,$B$51:$B$561,J$794,$G$51:$G$561,$B800)+SUMIFS($AH$570:$AH$759,$B$570:$B$759,J$794,$G$570:$G$759,$B800)</f>
        <v>0</v>
      </c>
      <c r="M800" s="107">
        <f>SUMIFS($AS$51:$AS$561,$B$51:$B$561,M$794,$G$51:$G$561,$B800)+SUMIFS($AF$570:$AF$759,$B$570:$B$759,M$794,$G$570:$G$759,$B800)</f>
        <v>0</v>
      </c>
      <c r="N800" s="107">
        <f>SUMIFS($AT$51:$AT$561,$B$51:$B$561,M$794,$G$51:$G$561,$B800)+SUMIFS($AG$570:$AG$759,$B$570:$B$759,M$794,$G$570:$G$759,$B800)</f>
        <v>0</v>
      </c>
      <c r="O800" s="107">
        <f>SUMIFS($AU$51:$AU$561,$B$51:$B$561,M$794,$G$51:$G$561,$B800)+SUMIFS($AH$570:$AH$759,$B$570:$B$759,M$794,$G$570:$G$759,$B800)</f>
        <v>0</v>
      </c>
      <c r="P800" s="107">
        <f>SUMIFS($AS$51:$AS$561,$B$51:$B$561,P$794,$G$51:$G$561,$B800)+SUMIFS($AF$570:$AF$759,$B$570:$B$759,P$794,$G$570:$G$759,$B800)</f>
        <v>0</v>
      </c>
      <c r="Q800" s="107">
        <f>SUMIFS($AT$51:$AT$561,$B$51:$B$561,P$794,$G$51:$G$561,$B800)+SUMIFS($AG$570:$AG$759,$B$570:$B$759,P$794,$G$570:$G$759,$B800)</f>
        <v>0</v>
      </c>
      <c r="R800" s="107">
        <f>SUMIFS($AU$51:$AU$561,$B$51:$B$561,P$794,$G$51:$G$561,$B800)+SUMIFS($AH$570:$AH$759,$B$570:$B$759,P$794,$G$570:$G$759,$B800)</f>
        <v>0</v>
      </c>
      <c r="S800" s="107">
        <f>SUMIFS($AS$51:$AS$561,$B$51:$B$561,S$794,$G$51:$G$561,$B800)+SUMIFS($AF$570:$AF$759,$B$570:$B$759,S$794,$G$570:$G$759,$B800)</f>
        <v>0</v>
      </c>
      <c r="T800" s="107">
        <f>SUMIFS($AT$51:$AT$561,$B$51:$B$561,S$794,$G$51:$G$561,$B800)+SUMIFS($AG$570:$AG$759,$B$570:$B$759,S$794,$G$570:$G$759,$B800)</f>
        <v>0</v>
      </c>
      <c r="U800" s="107">
        <f>SUMIFS($AU$51:$AU$561,$B$51:$B$561,S$794,$G$51:$G$561,$B800)+SUMIFS($AH$570:$AH$759,$B$570:$B$759,S$794,$G$570:$G$759,$B800)</f>
        <v>0</v>
      </c>
      <c r="V800" s="107">
        <f>SUMIFS($AS$51:$AS$561,$B$51:$B$561,V$794,$G$51:$G$561,$B800)+SUMIFS($AF$570:$AF$759,$B$570:$B$759,V$794,$G$570:$G$759,$B800)</f>
        <v>0</v>
      </c>
      <c r="W800" s="107">
        <f>SUMIFS($AT$51:$AT$561,$B$51:$B$561,V$794,$G$51:$G$561,$B800)+SUMIFS($AG$570:$AG$759,$B$570:$B$759,V$794,$G$570:$G$759,$B800)</f>
        <v>0</v>
      </c>
      <c r="X800" s="107">
        <f>SUMIFS($AU$51:$AU$561,$B$51:$B$561,V$794,$G$51:$G$561,$B800)+SUMIFS($AH$570:$AH$759,$B$570:$B$759,V$794,$G$570:$G$759,$B800)</f>
        <v>0</v>
      </c>
      <c r="Y800" s="107">
        <f>SUMIFS($AS$51:$AS$561,$B$51:$B$561,Y$794,$G$51:$G$561,$B800)+SUMIFS($AF$570:$AF$759,$B$570:$B$759,Y$794,$G$570:$G$759,$B800)</f>
        <v>0</v>
      </c>
      <c r="Z800" s="107">
        <f>SUMIFS($AT$51:$AT$561,$B$51:$B$561,Y$794,$G$51:$G$561,$B800)+SUMIFS($AG$570:$AG$759,$B$570:$B$759,Y$794,$G$570:$G$759,$B800)</f>
        <v>0</v>
      </c>
      <c r="AA800" s="107">
        <f>SUMIFS($AU$51:$AU$561,$B$51:$B$561,Y$794,$G$51:$G$561,$B800)+SUMIFS($AH$570:$AH$759,$B$570:$B$759,Y$794,$G$570:$G$759,$B800)</f>
        <v>0</v>
      </c>
      <c r="AB800" s="107">
        <f>SUMIFS($AS$51:$AS$561,$B$51:$B$561,AB$794,$G$51:$G$561,$B800)+SUMIFS($AF$570:$AF$759,$B$570:$B$759,AB$794,$G$570:$G$759,$B800)</f>
        <v>0</v>
      </c>
      <c r="AC800" s="107">
        <f>SUMIFS($AT$51:$AT$561,$B$51:$B$561,AB$794,$G$51:$G$561,$B800)+SUMIFS($AG$570:$AG$759,$B$570:$B$759,AB$794,$G$570:$G$759,$B800)</f>
        <v>0</v>
      </c>
      <c r="AD800" s="107">
        <f>SUMIFS($AU$51:$AU$561,$B$51:$B$561,AB$794,$G$51:$G$561,$B800)+SUMIFS($AH$570:$AH$759,$B$570:$B$759,AB$794,$G$570:$G$759,$B800)</f>
        <v>0</v>
      </c>
      <c r="AE800" s="107">
        <f>SUMIFS($AS$51:$AS$561,$B$51:$B$561,AE$794,$G$51:$G$561,$B800)+SUMIFS($AF$570:$AF$759,$B$570:$B$759,AE$794,$G$570:$G$759,$B800)</f>
        <v>0</v>
      </c>
      <c r="AF800" s="107">
        <f>SUMIFS($AT$51:$AT$561,$B$51:$B$561,AE$794,$G$51:$G$561,$B800)+SUMIFS($AG$570:$AG$759,$B$570:$B$759,AE$794,$G$570:$G$759,$B800)</f>
        <v>0</v>
      </c>
      <c r="AG800" s="107">
        <f>SUMIFS($AU$51:$AU$561,$B$51:$B$561,AE$794,$G$51:$G$561,$B800)+SUMIFS($AH$570:$AH$759,$B$570:$B$759,AE$794,$G$570:$G$759,$B800)</f>
        <v>0</v>
      </c>
    </row>
    <row r="801" spans="2:35" ht="21" customHeight="1" x14ac:dyDescent="0.25">
      <c r="B801" s="165" t="s">
        <v>84</v>
      </c>
      <c r="C801" s="165"/>
      <c r="D801" s="107">
        <f>SUMIFS($AS$51:$AS$561,$B$51:$B$561,D$794,$G$51:$G$561,$B801)+SUMIFS($AF$570:$AF$759,$B$570:$B$759,D$794,$G$570:$G$759,$B801)</f>
        <v>0</v>
      </c>
      <c r="E801" s="107">
        <f>SUMIFS($AT$51:$AT$561,$B$51:$B$561,D$794,$G$51:$G$561,$B801)+SUMIFS($AG$570:$AG$759,$B$570:$B$759,D$794,$G$570:$G$759,$B801)</f>
        <v>0</v>
      </c>
      <c r="F801" s="107">
        <f>SUMIFS($AU$51:$AU$561,$B$51:$B$561,D$794,$G$51:$G$561,$B801)+SUMIFS($AH$570:$AH$759,$B$570:$B$759,D$794,$G$570:$G$759,$B801)</f>
        <v>0</v>
      </c>
      <c r="G801" s="107">
        <f>SUMIFS($AS$51:$AS$561,$B$51:$B$561,G$794,$G$51:$G$561,$B801)+SUMIFS($AF$570:$AF$759,$B$570:$B$759,G$794,$G$570:$G$759,$B801)</f>
        <v>0</v>
      </c>
      <c r="H801" s="107">
        <f>SUMIFS($AT$51:$AT$561,$B$51:$B$561,G$794,$G$51:$G$561,$B801)+SUMIFS($AG$570:$AG$759,$B$570:$B$759,G$794,$G$570:$G$759,$B801)</f>
        <v>0</v>
      </c>
      <c r="I801" s="107">
        <f>SUMIFS($AU$51:$AU$561,$B$51:$B$561,G$794,$G$51:$G$561,$B801)+SUMIFS($AH$570:$AH$759,$B$570:$B$759,G$794,$G$570:$G$759,$B801)</f>
        <v>0</v>
      </c>
      <c r="J801" s="107">
        <f>SUMIFS($AS$51:$AS$561,$B$51:$B$561,J$794,$G$51:$G$561,$B801)+SUMIFS($AF$570:$AF$759,$B$570:$B$759,J$794,$G$570:$G$759,$B801)</f>
        <v>0</v>
      </c>
      <c r="K801" s="107">
        <f>SUMIFS($AT$51:$AT$561,$B$51:$B$561,J$794,$G$51:$G$561,$B801)+SUMIFS($AG$570:$AG$759,$B$570:$B$759,J$794,$G$570:$G$759,$B801)</f>
        <v>0</v>
      </c>
      <c r="L801" s="107">
        <f>SUMIFS($AU$51:$AU$561,$B$51:$B$561,J$794,$G$51:$G$561,$B801)+SUMIFS($AH$570:$AH$759,$B$570:$B$759,J$794,$G$570:$G$759,$B801)</f>
        <v>0</v>
      </c>
      <c r="M801" s="107">
        <f>SUMIFS($AS$51:$AS$561,$B$51:$B$561,M$794,$G$51:$G$561,$B801)+SUMIFS($AF$570:$AF$759,$B$570:$B$759,M$794,$G$570:$G$759,$B801)</f>
        <v>0</v>
      </c>
      <c r="N801" s="107">
        <f>SUMIFS($AT$51:$AT$561,$B$51:$B$561,M$794,$G$51:$G$561,$B801)+SUMIFS($AG$570:$AG$759,$B$570:$B$759,M$794,$G$570:$G$759,$B801)</f>
        <v>0</v>
      </c>
      <c r="O801" s="107">
        <f>SUMIFS($AU$51:$AU$561,$B$51:$B$561,M$794,$G$51:$G$561,$B801)+SUMIFS($AH$570:$AH$759,$B$570:$B$759,M$794,$G$570:$G$759,$B801)</f>
        <v>0</v>
      </c>
      <c r="P801" s="107">
        <f>SUMIFS($AS$51:$AS$561,$B$51:$B$561,P$794,$G$51:$G$561,$B801)+SUMIFS($AF$570:$AF$759,$B$570:$B$759,P$794,$G$570:$G$759,$B801)</f>
        <v>0</v>
      </c>
      <c r="Q801" s="107">
        <f>SUMIFS($AT$51:$AT$561,$B$51:$B$561,P$794,$G$51:$G$561,$B801)+SUMIFS($AG$570:$AG$759,$B$570:$B$759,P$794,$G$570:$G$759,$B801)</f>
        <v>0</v>
      </c>
      <c r="R801" s="107">
        <f>SUMIFS($AU$51:$AU$561,$B$51:$B$561,P$794,$G$51:$G$561,$B801)+SUMIFS($AH$570:$AH$759,$B$570:$B$759,P$794,$G$570:$G$759,$B801)</f>
        <v>0</v>
      </c>
      <c r="S801" s="107">
        <f>SUMIFS($AS$51:$AS$561,$B$51:$B$561,S$794,$G$51:$G$561,$B801)+SUMIFS($AF$570:$AF$759,$B$570:$B$759,S$794,$G$570:$G$759,$B801)</f>
        <v>0</v>
      </c>
      <c r="T801" s="107">
        <f>SUMIFS($AT$51:$AT$561,$B$51:$B$561,S$794,$G$51:$G$561,$B801)+SUMIFS($AG$570:$AG$759,$B$570:$B$759,S$794,$G$570:$G$759,$B801)</f>
        <v>0</v>
      </c>
      <c r="U801" s="107">
        <f>SUMIFS($AU$51:$AU$561,$B$51:$B$561,S$794,$G$51:$G$561,$B801)+SUMIFS($AH$570:$AH$759,$B$570:$B$759,S$794,$G$570:$G$759,$B801)</f>
        <v>0</v>
      </c>
      <c r="V801" s="107">
        <f>SUMIFS($AS$51:$AS$561,$B$51:$B$561,V$794,$G$51:$G$561,$B801)+SUMIFS($AF$570:$AF$759,$B$570:$B$759,V$794,$G$570:$G$759,$B801)</f>
        <v>0</v>
      </c>
      <c r="W801" s="107">
        <f>SUMIFS($AT$51:$AT$561,$B$51:$B$561,V$794,$G$51:$G$561,$B801)+SUMIFS($AG$570:$AG$759,$B$570:$B$759,V$794,$G$570:$G$759,$B801)</f>
        <v>0</v>
      </c>
      <c r="X801" s="107">
        <f>SUMIFS($AU$51:$AU$561,$B$51:$B$561,V$794,$G$51:$G$561,$B801)+SUMIFS($AH$570:$AH$759,$B$570:$B$759,V$794,$G$570:$G$759,$B801)</f>
        <v>0</v>
      </c>
      <c r="Y801" s="107">
        <f>SUMIFS($AS$51:$AS$561,$B$51:$B$561,Y$794,$G$51:$G$561,$B801)+SUMIFS($AF$570:$AF$759,$B$570:$B$759,Y$794,$G$570:$G$759,$B801)</f>
        <v>0</v>
      </c>
      <c r="Z801" s="107">
        <f>SUMIFS($AT$51:$AT$561,$B$51:$B$561,Y$794,$G$51:$G$561,$B801)+SUMIFS($AG$570:$AG$759,$B$570:$B$759,Y$794,$G$570:$G$759,$B801)</f>
        <v>0</v>
      </c>
      <c r="AA801" s="107">
        <f>SUMIFS($AU$51:$AU$561,$B$51:$B$561,Y$794,$G$51:$G$561,$B801)+SUMIFS($AH$570:$AH$759,$B$570:$B$759,Y$794,$G$570:$G$759,$B801)</f>
        <v>0</v>
      </c>
      <c r="AB801" s="107">
        <f>SUMIFS($AS$51:$AS$561,$B$51:$B$561,AB$794,$G$51:$G$561,$B801)+SUMIFS($AF$570:$AF$759,$B$570:$B$759,AB$794,$G$570:$G$759,$B801)</f>
        <v>0</v>
      </c>
      <c r="AC801" s="107">
        <f>SUMIFS($AT$51:$AT$561,$B$51:$B$561,AB$794,$G$51:$G$561,$B801)+SUMIFS($AG$570:$AG$759,$B$570:$B$759,AB$794,$G$570:$G$759,$B801)</f>
        <v>0</v>
      </c>
      <c r="AD801" s="107">
        <f>SUMIFS($AU$51:$AU$561,$B$51:$B$561,AB$794,$G$51:$G$561,$B801)+SUMIFS($AH$570:$AH$759,$B$570:$B$759,AB$794,$G$570:$G$759,$B801)</f>
        <v>0</v>
      </c>
      <c r="AE801" s="107">
        <f>SUMIFS($AS$51:$AS$561,$B$51:$B$561,AE$794,$G$51:$G$561,$B801)+SUMIFS($AF$570:$AF$759,$B$570:$B$759,AE$794,$G$570:$G$759,$B801)</f>
        <v>0</v>
      </c>
      <c r="AF801" s="107">
        <f>SUMIFS($AT$51:$AT$561,$B$51:$B$561,AE$794,$G$51:$G$561,$B801)+SUMIFS($AG$570:$AG$759,$B$570:$B$759,AE$794,$G$570:$G$759,$B801)</f>
        <v>0</v>
      </c>
      <c r="AG801" s="107">
        <f>SUMIFS($AU$51:$AU$561,$B$51:$B$561,AE$794,$G$51:$G$561,$B801)+SUMIFS($AH$570:$AH$759,$B$570:$B$759,AE$794,$G$570:$G$759,$B801)</f>
        <v>0</v>
      </c>
    </row>
    <row r="802" spans="2:35" ht="21" customHeight="1" x14ac:dyDescent="0.25">
      <c r="B802" s="165" t="s">
        <v>85</v>
      </c>
      <c r="C802" s="165"/>
      <c r="D802" s="107">
        <f>SUMIFS($AS$51:$AS$561,$B$51:$B$561,D$794,$G$51:$G$561,$B802)+SUMIFS($AF$570:$AF$759,$B$570:$B$759,D$794,$G$570:$G$759,$B802)</f>
        <v>0</v>
      </c>
      <c r="E802" s="107">
        <f>SUMIFS($AT$51:$AT$561,$B$51:$B$561,D$794,$G$51:$G$561,$B802)+SUMIFS($AG$570:$AG$759,$B$570:$B$759,D$794,$G$570:$G$759,$B802)</f>
        <v>0</v>
      </c>
      <c r="F802" s="107">
        <f>SUMIFS($AU$51:$AU$561,$B$51:$B$561,D$794,$G$51:$G$561,$B802)+SUMIFS($AH$570:$AH$759,$B$570:$B$759,D$794,$G$570:$G$759,$B802)</f>
        <v>0</v>
      </c>
      <c r="G802" s="107">
        <f>SUMIFS($AS$51:$AS$561,$B$51:$B$561,G$794,$G$51:$G$561,$B802)+SUMIFS($AF$570:$AF$759,$B$570:$B$759,G$794,$G$570:$G$759,$B802)</f>
        <v>0</v>
      </c>
      <c r="H802" s="107">
        <f>SUMIFS($AT$51:$AT$561,$B$51:$B$561,G$794,$G$51:$G$561,$B802)+SUMIFS($AG$570:$AG$759,$B$570:$B$759,G$794,$G$570:$G$759,$B802)</f>
        <v>0</v>
      </c>
      <c r="I802" s="107">
        <f>SUMIFS($AU$51:$AU$561,$B$51:$B$561,G$794,$G$51:$G$561,$B802)+SUMIFS($AH$570:$AH$759,$B$570:$B$759,G$794,$G$570:$G$759,$B802)</f>
        <v>0</v>
      </c>
      <c r="J802" s="107">
        <f>SUMIFS($AS$51:$AS$561,$B$51:$B$561,J$794,$G$51:$G$561,$B802)+SUMIFS($AF$570:$AF$759,$B$570:$B$759,J$794,$G$570:$G$759,$B802)</f>
        <v>0</v>
      </c>
      <c r="K802" s="107">
        <f>SUMIFS($AT$51:$AT$561,$B$51:$B$561,J$794,$G$51:$G$561,$B802)+SUMIFS($AG$570:$AG$759,$B$570:$B$759,J$794,$G$570:$G$759,$B802)</f>
        <v>0</v>
      </c>
      <c r="L802" s="107">
        <f>SUMIFS($AU$51:$AU$561,$B$51:$B$561,J$794,$G$51:$G$561,$B802)+SUMIFS($AH$570:$AH$759,$B$570:$B$759,J$794,$G$570:$G$759,$B802)</f>
        <v>0</v>
      </c>
      <c r="M802" s="107">
        <f>SUMIFS($AS$51:$AS$561,$B$51:$B$561,M$794,$G$51:$G$561,$B802)+SUMIFS($AF$570:$AF$759,$B$570:$B$759,M$794,$G$570:$G$759,$B802)</f>
        <v>0</v>
      </c>
      <c r="N802" s="107">
        <f>SUMIFS($AT$51:$AT$561,$B$51:$B$561,M$794,$G$51:$G$561,$B802)+SUMIFS($AG$570:$AG$759,$B$570:$B$759,M$794,$G$570:$G$759,$B802)</f>
        <v>0</v>
      </c>
      <c r="O802" s="107">
        <f>SUMIFS($AU$51:$AU$561,$B$51:$B$561,M$794,$G$51:$G$561,$B802)+SUMIFS($AH$570:$AH$759,$B$570:$B$759,M$794,$G$570:$G$759,$B802)</f>
        <v>0</v>
      </c>
      <c r="P802" s="107">
        <f>SUMIFS($AS$51:$AS$561,$B$51:$B$561,P$794,$G$51:$G$561,$B802)+SUMIFS($AF$570:$AF$759,$B$570:$B$759,P$794,$G$570:$G$759,$B802)</f>
        <v>0</v>
      </c>
      <c r="Q802" s="107">
        <f>SUMIFS($AT$51:$AT$561,$B$51:$B$561,P$794,$G$51:$G$561,$B802)+SUMIFS($AG$570:$AG$759,$B$570:$B$759,P$794,$G$570:$G$759,$B802)</f>
        <v>0</v>
      </c>
      <c r="R802" s="107">
        <f>SUMIFS($AU$51:$AU$561,$B$51:$B$561,P$794,$G$51:$G$561,$B802)+SUMIFS($AH$570:$AH$759,$B$570:$B$759,P$794,$G$570:$G$759,$B802)</f>
        <v>0</v>
      </c>
      <c r="S802" s="107">
        <f>SUMIFS($AS$51:$AS$561,$B$51:$B$561,S$794,$G$51:$G$561,$B802)+SUMIFS($AF$570:$AF$759,$B$570:$B$759,S$794,$G$570:$G$759,$B802)</f>
        <v>0</v>
      </c>
      <c r="T802" s="107">
        <f>SUMIFS($AT$51:$AT$561,$B$51:$B$561,S$794,$G$51:$G$561,$B802)+SUMIFS($AG$570:$AG$759,$B$570:$B$759,S$794,$G$570:$G$759,$B802)</f>
        <v>0</v>
      </c>
      <c r="U802" s="107">
        <f>SUMIFS($AU$51:$AU$561,$B$51:$B$561,S$794,$G$51:$G$561,$B802)+SUMIFS($AH$570:$AH$759,$B$570:$B$759,S$794,$G$570:$G$759,$B802)</f>
        <v>0</v>
      </c>
      <c r="V802" s="107">
        <f>SUMIFS($AS$51:$AS$561,$B$51:$B$561,V$794,$G$51:$G$561,$B802)+SUMIFS($AF$570:$AF$759,$B$570:$B$759,V$794,$G$570:$G$759,$B802)</f>
        <v>0</v>
      </c>
      <c r="W802" s="107">
        <f>SUMIFS($AT$51:$AT$561,$B$51:$B$561,V$794,$G$51:$G$561,$B802)+SUMIFS($AG$570:$AG$759,$B$570:$B$759,V$794,$G$570:$G$759,$B802)</f>
        <v>0</v>
      </c>
      <c r="X802" s="107">
        <f>SUMIFS($AU$51:$AU$561,$B$51:$B$561,V$794,$G$51:$G$561,$B802)+SUMIFS($AH$570:$AH$759,$B$570:$B$759,V$794,$G$570:$G$759,$B802)</f>
        <v>0</v>
      </c>
      <c r="Y802" s="107">
        <f>SUMIFS($AS$51:$AS$561,$B$51:$B$561,Y$794,$G$51:$G$561,$B802)+SUMIFS($AF$570:$AF$759,$B$570:$B$759,Y$794,$G$570:$G$759,$B802)</f>
        <v>0</v>
      </c>
      <c r="Z802" s="107">
        <f>SUMIFS($AT$51:$AT$561,$B$51:$B$561,Y$794,$G$51:$G$561,$B802)+SUMIFS($AG$570:$AG$759,$B$570:$B$759,Y$794,$G$570:$G$759,$B802)</f>
        <v>0</v>
      </c>
      <c r="AA802" s="107">
        <f>SUMIFS($AU$51:$AU$561,$B$51:$B$561,Y$794,$G$51:$G$561,$B802)+SUMIFS($AH$570:$AH$759,$B$570:$B$759,Y$794,$G$570:$G$759,$B802)</f>
        <v>0</v>
      </c>
      <c r="AB802" s="107">
        <f>SUMIFS($AS$51:$AS$561,$B$51:$B$561,AB$794,$G$51:$G$561,$B802)+SUMIFS($AF$570:$AF$759,$B$570:$B$759,AB$794,$G$570:$G$759,$B802)</f>
        <v>0</v>
      </c>
      <c r="AC802" s="107">
        <f>SUMIFS($AT$51:$AT$561,$B$51:$B$561,AB$794,$G$51:$G$561,$B802)+SUMIFS($AG$570:$AG$759,$B$570:$B$759,AB$794,$G$570:$G$759,$B802)</f>
        <v>0</v>
      </c>
      <c r="AD802" s="107">
        <f>SUMIFS($AU$51:$AU$561,$B$51:$B$561,AB$794,$G$51:$G$561,$B802)+SUMIFS($AH$570:$AH$759,$B$570:$B$759,AB$794,$G$570:$G$759,$B802)</f>
        <v>0</v>
      </c>
      <c r="AE802" s="107">
        <f>SUMIFS($AS$51:$AS$561,$B$51:$B$561,AE$794,$G$51:$G$561,$B802)+SUMIFS($AF$570:$AF$759,$B$570:$B$759,AE$794,$G$570:$G$759,$B802)</f>
        <v>0</v>
      </c>
      <c r="AF802" s="107">
        <f>SUMIFS($AT$51:$AT$561,$B$51:$B$561,AE$794,$G$51:$G$561,$B802)+SUMIFS($AG$570:$AG$759,$B$570:$B$759,AE$794,$G$570:$G$759,$B802)</f>
        <v>0</v>
      </c>
      <c r="AG802" s="107">
        <f>SUMIFS($AU$51:$AU$561,$B$51:$B$561,AE$794,$G$51:$G$561,$B802)+SUMIFS($AH$570:$AH$759,$B$570:$B$759,AE$794,$G$570:$G$759,$B802)</f>
        <v>0</v>
      </c>
    </row>
    <row r="803" spans="2:35" ht="21" customHeight="1" x14ac:dyDescent="0.25">
      <c r="B803" s="165" t="s">
        <v>86</v>
      </c>
      <c r="C803" s="165"/>
      <c r="D803" s="107">
        <f>SUMIFS($AS$51:$AS$561,$B$51:$B$561,D$794,$G$51:$G$561,$B803)+SUMIFS($AF$570:$AF$759,$B$570:$B$759,D$794,$G$570:$G$759,$B803)</f>
        <v>0</v>
      </c>
      <c r="E803" s="107">
        <f>SUMIFS($AT$51:$AT$561,$B$51:$B$561,D$794,$G$51:$G$561,$B803)+SUMIFS($AG$570:$AG$759,$B$570:$B$759,D$794,$G$570:$G$759,$B803)</f>
        <v>0</v>
      </c>
      <c r="F803" s="107">
        <f>SUMIFS($AU$51:$AU$561,$B$51:$B$561,D$794,$G$51:$G$561,$B803)+SUMIFS($AH$570:$AH$759,$B$570:$B$759,D$794,$G$570:$G$759,$B803)</f>
        <v>0</v>
      </c>
      <c r="G803" s="107">
        <f>SUMIFS($AS$51:$AS$561,$B$51:$B$561,G$794,$G$51:$G$561,$B803)+SUMIFS($AF$570:$AF$759,$B$570:$B$759,G$794,$G$570:$G$759,$B803)</f>
        <v>0</v>
      </c>
      <c r="H803" s="107">
        <f>SUMIFS($AT$51:$AT$561,$B$51:$B$561,G$794,$G$51:$G$561,$B803)+SUMIFS($AG$570:$AG$759,$B$570:$B$759,G$794,$G$570:$G$759,$B803)</f>
        <v>0</v>
      </c>
      <c r="I803" s="107">
        <f>SUMIFS($AU$51:$AU$561,$B$51:$B$561,G$794,$G$51:$G$561,$B803)+SUMIFS($AH$570:$AH$759,$B$570:$B$759,G$794,$G$570:$G$759,$B803)</f>
        <v>0</v>
      </c>
      <c r="J803" s="107">
        <f>SUMIFS($AS$51:$AS$561,$B$51:$B$561,J$794,$G$51:$G$561,$B803)+SUMIFS($AF$570:$AF$759,$B$570:$B$759,J$794,$G$570:$G$759,$B803)</f>
        <v>0</v>
      </c>
      <c r="K803" s="107">
        <f>SUMIFS($AT$51:$AT$561,$B$51:$B$561,J$794,$G$51:$G$561,$B803)+SUMIFS($AG$570:$AG$759,$B$570:$B$759,J$794,$G$570:$G$759,$B803)</f>
        <v>0</v>
      </c>
      <c r="L803" s="107">
        <f>SUMIFS($AU$51:$AU$561,$B$51:$B$561,J$794,$G$51:$G$561,$B803)+SUMIFS($AH$570:$AH$759,$B$570:$B$759,J$794,$G$570:$G$759,$B803)</f>
        <v>0</v>
      </c>
      <c r="M803" s="107">
        <f>SUMIFS($AS$51:$AS$561,$B$51:$B$561,M$794,$G$51:$G$561,$B803)+SUMIFS($AF$570:$AF$759,$B$570:$B$759,M$794,$G$570:$G$759,$B803)</f>
        <v>0</v>
      </c>
      <c r="N803" s="107">
        <f>SUMIFS($AT$51:$AT$561,$B$51:$B$561,M$794,$G$51:$G$561,$B803)+SUMIFS($AG$570:$AG$759,$B$570:$B$759,M$794,$G$570:$G$759,$B803)</f>
        <v>0</v>
      </c>
      <c r="O803" s="107">
        <f>SUMIFS($AU$51:$AU$561,$B$51:$B$561,M$794,$G$51:$G$561,$B803)+SUMIFS($AH$570:$AH$759,$B$570:$B$759,M$794,$G$570:$G$759,$B803)</f>
        <v>0</v>
      </c>
      <c r="P803" s="107">
        <f>SUMIFS($AS$51:$AS$561,$B$51:$B$561,P$794,$G$51:$G$561,$B803)+SUMIFS($AF$570:$AF$759,$B$570:$B$759,P$794,$G$570:$G$759,$B803)</f>
        <v>0</v>
      </c>
      <c r="Q803" s="107">
        <f>SUMIFS($AT$51:$AT$561,$B$51:$B$561,P$794,$G$51:$G$561,$B803)+SUMIFS($AG$570:$AG$759,$B$570:$B$759,P$794,$G$570:$G$759,$B803)</f>
        <v>0</v>
      </c>
      <c r="R803" s="107">
        <f>SUMIFS($AU$51:$AU$561,$B$51:$B$561,P$794,$G$51:$G$561,$B803)+SUMIFS($AH$570:$AH$759,$B$570:$B$759,P$794,$G$570:$G$759,$B803)</f>
        <v>0</v>
      </c>
      <c r="S803" s="107">
        <f>SUMIFS($AS$51:$AS$561,$B$51:$B$561,S$794,$G$51:$G$561,$B803)+SUMIFS($AF$570:$AF$759,$B$570:$B$759,S$794,$G$570:$G$759,$B803)</f>
        <v>0</v>
      </c>
      <c r="T803" s="107">
        <f>SUMIFS($AT$51:$AT$561,$B$51:$B$561,S$794,$G$51:$G$561,$B803)+SUMIFS($AG$570:$AG$759,$B$570:$B$759,S$794,$G$570:$G$759,$B803)</f>
        <v>0</v>
      </c>
      <c r="U803" s="107">
        <f>SUMIFS($AU$51:$AU$561,$B$51:$B$561,S$794,$G$51:$G$561,$B803)+SUMIFS($AH$570:$AH$759,$B$570:$B$759,S$794,$G$570:$G$759,$B803)</f>
        <v>0</v>
      </c>
      <c r="V803" s="107">
        <f>SUMIFS($AS$51:$AS$561,$B$51:$B$561,V$794,$G$51:$G$561,$B803)+SUMIFS($AF$570:$AF$759,$B$570:$B$759,V$794,$G$570:$G$759,$B803)</f>
        <v>0</v>
      </c>
      <c r="W803" s="107">
        <f>SUMIFS($AT$51:$AT$561,$B$51:$B$561,V$794,$G$51:$G$561,$B803)+SUMIFS($AG$570:$AG$759,$B$570:$B$759,V$794,$G$570:$G$759,$B803)</f>
        <v>0</v>
      </c>
      <c r="X803" s="107">
        <f>SUMIFS($AU$51:$AU$561,$B$51:$B$561,V$794,$G$51:$G$561,$B803)+SUMIFS($AH$570:$AH$759,$B$570:$B$759,V$794,$G$570:$G$759,$B803)</f>
        <v>0</v>
      </c>
      <c r="Y803" s="107">
        <f>SUMIFS($AS$51:$AS$561,$B$51:$B$561,Y$794,$G$51:$G$561,$B803)+SUMIFS($AF$570:$AF$759,$B$570:$B$759,Y$794,$G$570:$G$759,$B803)</f>
        <v>0</v>
      </c>
      <c r="Z803" s="107">
        <f>SUMIFS($AT$51:$AT$561,$B$51:$B$561,Y$794,$G$51:$G$561,$B803)+SUMIFS($AG$570:$AG$759,$B$570:$B$759,Y$794,$G$570:$G$759,$B803)</f>
        <v>0</v>
      </c>
      <c r="AA803" s="107">
        <f>SUMIFS($AU$51:$AU$561,$B$51:$B$561,Y$794,$G$51:$G$561,$B803)+SUMIFS($AH$570:$AH$759,$B$570:$B$759,Y$794,$G$570:$G$759,$B803)</f>
        <v>0</v>
      </c>
      <c r="AB803" s="107">
        <f>SUMIFS($AS$51:$AS$561,$B$51:$B$561,AB$794,$G$51:$G$561,$B803)+SUMIFS($AF$570:$AF$759,$B$570:$B$759,AB$794,$G$570:$G$759,$B803)</f>
        <v>0</v>
      </c>
      <c r="AC803" s="107">
        <f>SUMIFS($AT$51:$AT$561,$B$51:$B$561,AB$794,$G$51:$G$561,$B803)+SUMIFS($AG$570:$AG$759,$B$570:$B$759,AB$794,$G$570:$G$759,$B803)</f>
        <v>0</v>
      </c>
      <c r="AD803" s="107">
        <f>SUMIFS($AU$51:$AU$561,$B$51:$B$561,AB$794,$G$51:$G$561,$B803)+SUMIFS($AH$570:$AH$759,$B$570:$B$759,AB$794,$G$570:$G$759,$B803)</f>
        <v>0</v>
      </c>
      <c r="AE803" s="107">
        <f>SUMIFS($AS$51:$AS$561,$B$51:$B$561,AE$794,$G$51:$G$561,$B803)+SUMIFS($AF$570:$AF$759,$B$570:$B$759,AE$794,$G$570:$G$759,$B803)</f>
        <v>0</v>
      </c>
      <c r="AF803" s="107">
        <f>SUMIFS($AT$51:$AT$561,$B$51:$B$561,AE$794,$G$51:$G$561,$B803)+SUMIFS($AG$570:$AG$759,$B$570:$B$759,AE$794,$G$570:$G$759,$B803)</f>
        <v>0</v>
      </c>
      <c r="AG803" s="107">
        <f>SUMIFS($AU$51:$AU$561,$B$51:$B$561,AE$794,$G$51:$G$561,$B803)+SUMIFS($AH$570:$AH$759,$B$570:$B$759,AE$794,$G$570:$G$759,$B803)</f>
        <v>0</v>
      </c>
    </row>
    <row r="804" spans="2:35" ht="21" customHeight="1" x14ac:dyDescent="0.25">
      <c r="B804" s="165" t="s">
        <v>87</v>
      </c>
      <c r="C804" s="165"/>
      <c r="D804" s="107">
        <f>SUMIFS($AS$51:$AS$561,$B$51:$B$561,D$794,$G$51:$G$561,$B804)+SUMIFS($AF$570:$AF$759,$B$570:$B$759,D$794,$G$570:$G$759,$B804)</f>
        <v>0</v>
      </c>
      <c r="E804" s="107">
        <f>SUMIFS($AT$51:$AT$561,$B$51:$B$561,D$794,$G$51:$G$561,$B804)+SUMIFS($AG$570:$AG$759,$B$570:$B$759,D$794,$G$570:$G$759,$B804)</f>
        <v>0</v>
      </c>
      <c r="F804" s="107">
        <f>SUMIFS($AU$51:$AU$561,$B$51:$B$561,D$794,$G$51:$G$561,$B804)+SUMIFS($AH$570:$AH$759,$B$570:$B$759,D$794,$G$570:$G$759,$B804)</f>
        <v>0</v>
      </c>
      <c r="G804" s="107">
        <f>SUMIFS($AS$51:$AS$561,$B$51:$B$561,G$794,$G$51:$G$561,$B804)+SUMIFS($AF$570:$AF$759,$B$570:$B$759,G$794,$G$570:$G$759,$B804)</f>
        <v>0</v>
      </c>
      <c r="H804" s="107">
        <f>SUMIFS($AT$51:$AT$561,$B$51:$B$561,G$794,$G$51:$G$561,$B804)+SUMIFS($AG$570:$AG$759,$B$570:$B$759,G$794,$G$570:$G$759,$B804)</f>
        <v>0</v>
      </c>
      <c r="I804" s="107">
        <f>SUMIFS($AU$51:$AU$561,$B$51:$B$561,G$794,$G$51:$G$561,$B804)+SUMIFS($AH$570:$AH$759,$B$570:$B$759,G$794,$G$570:$G$759,$B804)</f>
        <v>0</v>
      </c>
      <c r="J804" s="107">
        <f>SUMIFS($AS$51:$AS$561,$B$51:$B$561,J$794,$G$51:$G$561,$B804)+SUMIFS($AF$570:$AF$759,$B$570:$B$759,J$794,$G$570:$G$759,$B804)</f>
        <v>0</v>
      </c>
      <c r="K804" s="107">
        <f>SUMIFS($AT$51:$AT$561,$B$51:$B$561,J$794,$G$51:$G$561,$B804)+SUMIFS($AG$570:$AG$759,$B$570:$B$759,J$794,$G$570:$G$759,$B804)</f>
        <v>0</v>
      </c>
      <c r="L804" s="107">
        <f>SUMIFS($AU$51:$AU$561,$B$51:$B$561,J$794,$G$51:$G$561,$B804)+SUMIFS($AH$570:$AH$759,$B$570:$B$759,J$794,$G$570:$G$759,$B804)</f>
        <v>0</v>
      </c>
      <c r="M804" s="107">
        <f>SUMIFS($AS$51:$AS$561,$B$51:$B$561,M$794,$G$51:$G$561,$B804)+SUMIFS($AF$570:$AF$759,$B$570:$B$759,M$794,$G$570:$G$759,$B804)</f>
        <v>0</v>
      </c>
      <c r="N804" s="107">
        <f>SUMIFS($AT$51:$AT$561,$B$51:$B$561,M$794,$G$51:$G$561,$B804)+SUMIFS($AG$570:$AG$759,$B$570:$B$759,M$794,$G$570:$G$759,$B804)</f>
        <v>0</v>
      </c>
      <c r="O804" s="107">
        <f>SUMIFS($AU$51:$AU$561,$B$51:$B$561,M$794,$G$51:$G$561,$B804)+SUMIFS($AH$570:$AH$759,$B$570:$B$759,M$794,$G$570:$G$759,$B804)</f>
        <v>0</v>
      </c>
      <c r="P804" s="107">
        <f>SUMIFS($AS$51:$AS$561,$B$51:$B$561,P$794,$G$51:$G$561,$B804)+SUMIFS($AF$570:$AF$759,$B$570:$B$759,P$794,$G$570:$G$759,$B804)</f>
        <v>0</v>
      </c>
      <c r="Q804" s="107">
        <f>SUMIFS($AT$51:$AT$561,$B$51:$B$561,P$794,$G$51:$G$561,$B804)+SUMIFS($AG$570:$AG$759,$B$570:$B$759,P$794,$G$570:$G$759,$B804)</f>
        <v>0</v>
      </c>
      <c r="R804" s="107">
        <f>SUMIFS($AU$51:$AU$561,$B$51:$B$561,P$794,$G$51:$G$561,$B804)+SUMIFS($AH$570:$AH$759,$B$570:$B$759,P$794,$G$570:$G$759,$B804)</f>
        <v>0</v>
      </c>
      <c r="S804" s="107">
        <f>SUMIFS($AS$51:$AS$561,$B$51:$B$561,S$794,$G$51:$G$561,$B804)+SUMIFS($AF$570:$AF$759,$B$570:$B$759,S$794,$G$570:$G$759,$B804)</f>
        <v>0</v>
      </c>
      <c r="T804" s="107">
        <f>SUMIFS($AT$51:$AT$561,$B$51:$B$561,S$794,$G$51:$G$561,$B804)+SUMIFS($AG$570:$AG$759,$B$570:$B$759,S$794,$G$570:$G$759,$B804)</f>
        <v>0</v>
      </c>
      <c r="U804" s="107">
        <f>SUMIFS($AU$51:$AU$561,$B$51:$B$561,S$794,$G$51:$G$561,$B804)+SUMIFS($AH$570:$AH$759,$B$570:$B$759,S$794,$G$570:$G$759,$B804)</f>
        <v>0</v>
      </c>
      <c r="V804" s="107">
        <f>SUMIFS($AS$51:$AS$561,$B$51:$B$561,V$794,$G$51:$G$561,$B804)+SUMIFS($AF$570:$AF$759,$B$570:$B$759,V$794,$G$570:$G$759,$B804)</f>
        <v>0</v>
      </c>
      <c r="W804" s="107">
        <f>SUMIFS($AT$51:$AT$561,$B$51:$B$561,V$794,$G$51:$G$561,$B804)+SUMIFS($AG$570:$AG$759,$B$570:$B$759,V$794,$G$570:$G$759,$B804)</f>
        <v>0</v>
      </c>
      <c r="X804" s="107">
        <f>SUMIFS($AU$51:$AU$561,$B$51:$B$561,V$794,$G$51:$G$561,$B804)+SUMIFS($AH$570:$AH$759,$B$570:$B$759,V$794,$G$570:$G$759,$B804)</f>
        <v>0</v>
      </c>
      <c r="Y804" s="107">
        <f>SUMIFS($AS$51:$AS$561,$B$51:$B$561,Y$794,$G$51:$G$561,$B804)+SUMIFS($AF$570:$AF$759,$B$570:$B$759,Y$794,$G$570:$G$759,$B804)</f>
        <v>0</v>
      </c>
      <c r="Z804" s="107">
        <f>SUMIFS($AT$51:$AT$561,$B$51:$B$561,Y$794,$G$51:$G$561,$B804)+SUMIFS($AG$570:$AG$759,$B$570:$B$759,Y$794,$G$570:$G$759,$B804)</f>
        <v>0</v>
      </c>
      <c r="AA804" s="107">
        <f>SUMIFS($AU$51:$AU$561,$B$51:$B$561,Y$794,$G$51:$G$561,$B804)+SUMIFS($AH$570:$AH$759,$B$570:$B$759,Y$794,$G$570:$G$759,$B804)</f>
        <v>0</v>
      </c>
      <c r="AB804" s="107">
        <f>SUMIFS($AS$51:$AS$561,$B$51:$B$561,AB$794,$G$51:$G$561,$B804)+SUMIFS($AF$570:$AF$759,$B$570:$B$759,AB$794,$G$570:$G$759,$B804)</f>
        <v>0</v>
      </c>
      <c r="AC804" s="107">
        <f>SUMIFS($AT$51:$AT$561,$B$51:$B$561,AB$794,$G$51:$G$561,$B804)+SUMIFS($AG$570:$AG$759,$B$570:$B$759,AB$794,$G$570:$G$759,$B804)</f>
        <v>0</v>
      </c>
      <c r="AD804" s="107">
        <f>SUMIFS($AU$51:$AU$561,$B$51:$B$561,AB$794,$G$51:$G$561,$B804)+SUMIFS($AH$570:$AH$759,$B$570:$B$759,AB$794,$G$570:$G$759,$B804)</f>
        <v>0</v>
      </c>
      <c r="AE804" s="107">
        <f>SUMIFS($AS$51:$AS$561,$B$51:$B$561,AE$794,$G$51:$G$561,$B804)+SUMIFS($AF$570:$AF$759,$B$570:$B$759,AE$794,$G$570:$G$759,$B804)</f>
        <v>0</v>
      </c>
      <c r="AF804" s="107">
        <f>SUMIFS($AT$51:$AT$561,$B$51:$B$561,AE$794,$G$51:$G$561,$B804)+SUMIFS($AG$570:$AG$759,$B$570:$B$759,AE$794,$G$570:$G$759,$B804)</f>
        <v>0</v>
      </c>
      <c r="AG804" s="107">
        <f>SUMIFS($AU$51:$AU$561,$B$51:$B$561,AE$794,$G$51:$G$561,$B804)+SUMIFS($AH$570:$AH$759,$B$570:$B$759,AE$794,$G$570:$G$759,$B804)</f>
        <v>0</v>
      </c>
    </row>
    <row r="805" spans="2:35" ht="21" customHeight="1" x14ac:dyDescent="0.25">
      <c r="B805" s="165" t="s">
        <v>88</v>
      </c>
      <c r="C805" s="165"/>
      <c r="D805" s="107">
        <f>SUMIFS($AS$51:$AS$561,$B$51:$B$561,D$794,$G$51:$G$561,$B805)+SUMIFS($AF$570:$AF$759,$B$570:$B$759,D$794,$G$570:$G$759,$B805)</f>
        <v>0</v>
      </c>
      <c r="E805" s="107">
        <f>SUMIFS($AT$51:$AT$561,$B$51:$B$561,D$794,$G$51:$G$561,$B805)+SUMIFS($AG$570:$AG$759,$B$570:$B$759,D$794,$G$570:$G$759,$B805)</f>
        <v>0</v>
      </c>
      <c r="F805" s="107">
        <f>SUMIFS($AU$51:$AU$561,$B$51:$B$561,D$794,$G$51:$G$561,$B805)+SUMIFS($AH$570:$AH$759,$B$570:$B$759,D$794,$G$570:$G$759,$B805)</f>
        <v>0</v>
      </c>
      <c r="G805" s="107">
        <f>SUMIFS($AS$51:$AS$561,$B$51:$B$561,G$794,$G$51:$G$561,$B805)+SUMIFS($AF$570:$AF$759,$B$570:$B$759,G$794,$G$570:$G$759,$B805)</f>
        <v>0</v>
      </c>
      <c r="H805" s="107">
        <f>SUMIFS($AT$51:$AT$561,$B$51:$B$561,G$794,$G$51:$G$561,$B805)+SUMIFS($AG$570:$AG$759,$B$570:$B$759,G$794,$G$570:$G$759,$B805)</f>
        <v>0</v>
      </c>
      <c r="I805" s="107">
        <f>SUMIFS($AU$51:$AU$561,$B$51:$B$561,G$794,$G$51:$G$561,$B805)+SUMIFS($AH$570:$AH$759,$B$570:$B$759,G$794,$G$570:$G$759,$B805)</f>
        <v>0</v>
      </c>
      <c r="J805" s="107">
        <f>SUMIFS($AS$51:$AS$561,$B$51:$B$561,J$794,$G$51:$G$561,$B805)+SUMIFS($AF$570:$AF$759,$B$570:$B$759,J$794,$G$570:$G$759,$B805)</f>
        <v>0</v>
      </c>
      <c r="K805" s="107">
        <f>SUMIFS($AT$51:$AT$561,$B$51:$B$561,J$794,$G$51:$G$561,$B805)+SUMIFS($AG$570:$AG$759,$B$570:$B$759,J$794,$G$570:$G$759,$B805)</f>
        <v>0</v>
      </c>
      <c r="L805" s="107">
        <f>SUMIFS($AU$51:$AU$561,$B$51:$B$561,J$794,$G$51:$G$561,$B805)+SUMIFS($AH$570:$AH$759,$B$570:$B$759,J$794,$G$570:$G$759,$B805)</f>
        <v>0</v>
      </c>
      <c r="M805" s="107">
        <f>SUMIFS($AS$51:$AS$561,$B$51:$B$561,M$794,$G$51:$G$561,$B805)+SUMIFS($AF$570:$AF$759,$B$570:$B$759,M$794,$G$570:$G$759,$B805)</f>
        <v>0</v>
      </c>
      <c r="N805" s="107">
        <f>SUMIFS($AT$51:$AT$561,$B$51:$B$561,M$794,$G$51:$G$561,$B805)+SUMIFS($AG$570:$AG$759,$B$570:$B$759,M$794,$G$570:$G$759,$B805)</f>
        <v>0</v>
      </c>
      <c r="O805" s="107">
        <f>SUMIFS($AU$51:$AU$561,$B$51:$B$561,M$794,$G$51:$G$561,$B805)+SUMIFS($AH$570:$AH$759,$B$570:$B$759,M$794,$G$570:$G$759,$B805)</f>
        <v>0</v>
      </c>
      <c r="P805" s="107">
        <f>SUMIFS($AS$51:$AS$561,$B$51:$B$561,P$794,$G$51:$G$561,$B805)+SUMIFS($AF$570:$AF$759,$B$570:$B$759,P$794,$G$570:$G$759,$B805)</f>
        <v>0</v>
      </c>
      <c r="Q805" s="107">
        <f>SUMIFS($AT$51:$AT$561,$B$51:$B$561,P$794,$G$51:$G$561,$B805)+SUMIFS($AG$570:$AG$759,$B$570:$B$759,P$794,$G$570:$G$759,$B805)</f>
        <v>0</v>
      </c>
      <c r="R805" s="107">
        <f>SUMIFS($AU$51:$AU$561,$B$51:$B$561,P$794,$G$51:$G$561,$B805)+SUMIFS($AH$570:$AH$759,$B$570:$B$759,P$794,$G$570:$G$759,$B805)</f>
        <v>0</v>
      </c>
      <c r="S805" s="107">
        <f>SUMIFS($AS$51:$AS$561,$B$51:$B$561,S$794,$G$51:$G$561,$B805)+SUMIFS($AF$570:$AF$759,$B$570:$B$759,S$794,$G$570:$G$759,$B805)</f>
        <v>0</v>
      </c>
      <c r="T805" s="107">
        <f>SUMIFS($AT$51:$AT$561,$B$51:$B$561,S$794,$G$51:$G$561,$B805)+SUMIFS($AG$570:$AG$759,$B$570:$B$759,S$794,$G$570:$G$759,$B805)</f>
        <v>0</v>
      </c>
      <c r="U805" s="107">
        <f>SUMIFS($AU$51:$AU$561,$B$51:$B$561,S$794,$G$51:$G$561,$B805)+SUMIFS($AH$570:$AH$759,$B$570:$B$759,S$794,$G$570:$G$759,$B805)</f>
        <v>0</v>
      </c>
      <c r="V805" s="107">
        <f>SUMIFS($AS$51:$AS$561,$B$51:$B$561,V$794,$G$51:$G$561,$B805)+SUMIFS($AF$570:$AF$759,$B$570:$B$759,V$794,$G$570:$G$759,$B805)</f>
        <v>0</v>
      </c>
      <c r="W805" s="107">
        <f>SUMIFS($AT$51:$AT$561,$B$51:$B$561,V$794,$G$51:$G$561,$B805)+SUMIFS($AG$570:$AG$759,$B$570:$B$759,V$794,$G$570:$G$759,$B805)</f>
        <v>0</v>
      </c>
      <c r="X805" s="107">
        <f>SUMIFS($AU$51:$AU$561,$B$51:$B$561,V$794,$G$51:$G$561,$B805)+SUMIFS($AH$570:$AH$759,$B$570:$B$759,V$794,$G$570:$G$759,$B805)</f>
        <v>0</v>
      </c>
      <c r="Y805" s="107">
        <f>SUMIFS($AS$51:$AS$561,$B$51:$B$561,Y$794,$G$51:$G$561,$B805)+SUMIFS($AF$570:$AF$759,$B$570:$B$759,Y$794,$G$570:$G$759,$B805)</f>
        <v>0</v>
      </c>
      <c r="Z805" s="107">
        <f>SUMIFS($AT$51:$AT$561,$B$51:$B$561,Y$794,$G$51:$G$561,$B805)+SUMIFS($AG$570:$AG$759,$B$570:$B$759,Y$794,$G$570:$G$759,$B805)</f>
        <v>0</v>
      </c>
      <c r="AA805" s="107">
        <f>SUMIFS($AU$51:$AU$561,$B$51:$B$561,Y$794,$G$51:$G$561,$B805)+SUMIFS($AH$570:$AH$759,$B$570:$B$759,Y$794,$G$570:$G$759,$B805)</f>
        <v>0</v>
      </c>
      <c r="AB805" s="107">
        <f>SUMIFS($AS$51:$AS$561,$B$51:$B$561,AB$794,$G$51:$G$561,$B805)+SUMIFS($AF$570:$AF$759,$B$570:$B$759,AB$794,$G$570:$G$759,$B805)</f>
        <v>0</v>
      </c>
      <c r="AC805" s="107">
        <f>SUMIFS($AT$51:$AT$561,$B$51:$B$561,AB$794,$G$51:$G$561,$B805)+SUMIFS($AG$570:$AG$759,$B$570:$B$759,AB$794,$G$570:$G$759,$B805)</f>
        <v>0</v>
      </c>
      <c r="AD805" s="107">
        <f>SUMIFS($AU$51:$AU$561,$B$51:$B$561,AB$794,$G$51:$G$561,$B805)+SUMIFS($AH$570:$AH$759,$B$570:$B$759,AB$794,$G$570:$G$759,$B805)</f>
        <v>0</v>
      </c>
      <c r="AE805" s="107">
        <f>SUMIFS($AS$51:$AS$561,$B$51:$B$561,AE$794,$G$51:$G$561,$B805)+SUMIFS($AF$570:$AF$759,$B$570:$B$759,AE$794,$G$570:$G$759,$B805)</f>
        <v>0</v>
      </c>
      <c r="AF805" s="107">
        <f>SUMIFS($AT$51:$AT$561,$B$51:$B$561,AE$794,$G$51:$G$561,$B805)+SUMIFS($AG$570:$AG$759,$B$570:$B$759,AE$794,$G$570:$G$759,$B805)</f>
        <v>0</v>
      </c>
      <c r="AG805" s="107">
        <f>SUMIFS($AU$51:$AU$561,$B$51:$B$561,AE$794,$G$51:$G$561,$B805)+SUMIFS($AH$570:$AH$759,$B$570:$B$759,AE$794,$G$570:$G$759,$B805)</f>
        <v>0</v>
      </c>
    </row>
    <row r="806" spans="2:35" s="65" customFormat="1" ht="22.15" customHeight="1" x14ac:dyDescent="0.25">
      <c r="B806" s="188" t="s">
        <v>183</v>
      </c>
      <c r="C806" s="188"/>
      <c r="D806" s="108">
        <f t="shared" ref="D806:L806" si="186">SUM(D796:D805)</f>
        <v>0</v>
      </c>
      <c r="E806" s="108">
        <f>SUM(E796:E805)</f>
        <v>0</v>
      </c>
      <c r="F806" s="108">
        <f t="shared" si="186"/>
        <v>0</v>
      </c>
      <c r="G806" s="108">
        <f t="shared" si="186"/>
        <v>0</v>
      </c>
      <c r="H806" s="108">
        <f t="shared" si="186"/>
        <v>0</v>
      </c>
      <c r="I806" s="108">
        <f t="shared" si="186"/>
        <v>0</v>
      </c>
      <c r="J806" s="108">
        <f t="shared" si="186"/>
        <v>0</v>
      </c>
      <c r="K806" s="108">
        <f t="shared" si="186"/>
        <v>0</v>
      </c>
      <c r="L806" s="108">
        <f t="shared" si="186"/>
        <v>0</v>
      </c>
      <c r="M806" s="108">
        <f t="shared" ref="M806:R806" si="187">SUM(M796:M805)</f>
        <v>0</v>
      </c>
      <c r="N806" s="108">
        <f t="shared" si="187"/>
        <v>0</v>
      </c>
      <c r="O806" s="108">
        <f t="shared" si="187"/>
        <v>0</v>
      </c>
      <c r="P806" s="108">
        <f t="shared" si="187"/>
        <v>0</v>
      </c>
      <c r="Q806" s="108">
        <f t="shared" si="187"/>
        <v>0</v>
      </c>
      <c r="R806" s="108">
        <f t="shared" si="187"/>
        <v>0</v>
      </c>
      <c r="S806" s="108">
        <f t="shared" ref="S806:AA806" si="188">SUM(S796:S805)</f>
        <v>0</v>
      </c>
      <c r="T806" s="108">
        <f t="shared" si="188"/>
        <v>0</v>
      </c>
      <c r="U806" s="108">
        <f t="shared" si="188"/>
        <v>0</v>
      </c>
      <c r="V806" s="108">
        <f t="shared" si="188"/>
        <v>0</v>
      </c>
      <c r="W806" s="108">
        <f t="shared" si="188"/>
        <v>0</v>
      </c>
      <c r="X806" s="108">
        <f t="shared" si="188"/>
        <v>0</v>
      </c>
      <c r="Y806" s="108">
        <f t="shared" si="188"/>
        <v>0</v>
      </c>
      <c r="Z806" s="108">
        <f t="shared" si="188"/>
        <v>0</v>
      </c>
      <c r="AA806" s="108">
        <f t="shared" si="188"/>
        <v>0</v>
      </c>
      <c r="AB806" s="108">
        <f t="shared" ref="AB806:AG806" si="189">SUM(AB796:AB805)</f>
        <v>0</v>
      </c>
      <c r="AC806" s="108">
        <f t="shared" si="189"/>
        <v>0</v>
      </c>
      <c r="AD806" s="108">
        <f t="shared" si="189"/>
        <v>0</v>
      </c>
      <c r="AE806" s="108">
        <f t="shared" si="189"/>
        <v>0</v>
      </c>
      <c r="AF806" s="108">
        <f t="shared" si="189"/>
        <v>0</v>
      </c>
      <c r="AG806" s="108">
        <f t="shared" si="189"/>
        <v>0</v>
      </c>
    </row>
    <row r="807" spans="2:35" x14ac:dyDescent="0.25">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c r="AA807" s="10"/>
      <c r="AB807" s="10"/>
      <c r="AC807" s="10"/>
      <c r="AD807" s="10"/>
      <c r="AE807" s="10"/>
      <c r="AF807" s="10"/>
      <c r="AG807" s="10"/>
      <c r="AH807" s="10"/>
      <c r="AI807" s="10"/>
    </row>
    <row r="808" spans="2:35" x14ac:dyDescent="0.25">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c r="AA808" s="10"/>
      <c r="AB808" s="10"/>
      <c r="AC808" s="10"/>
      <c r="AD808" s="10"/>
      <c r="AE808" s="10"/>
      <c r="AF808" s="10"/>
      <c r="AG808" s="10"/>
      <c r="AH808" s="10"/>
      <c r="AI808" s="10"/>
    </row>
    <row r="809" spans="2:35" ht="24" customHeight="1" thickBot="1" x14ac:dyDescent="0.3">
      <c r="B809" s="160" t="s">
        <v>186</v>
      </c>
      <c r="C809" s="160"/>
      <c r="D809" s="160"/>
      <c r="E809" s="160"/>
      <c r="F809" s="160"/>
      <c r="G809" s="160"/>
      <c r="H809" s="160"/>
      <c r="I809" s="160"/>
      <c r="J809" s="160"/>
      <c r="K809" s="160"/>
      <c r="L809" s="160"/>
      <c r="M809" s="160"/>
      <c r="N809" s="10"/>
      <c r="O809" s="10"/>
      <c r="P809" s="10"/>
      <c r="Q809" s="10"/>
      <c r="R809" s="10"/>
      <c r="S809" s="10"/>
      <c r="T809" s="10"/>
      <c r="U809" s="10"/>
      <c r="V809" s="10"/>
      <c r="W809" s="10"/>
      <c r="X809" s="10"/>
      <c r="Y809" s="10"/>
      <c r="Z809" s="10"/>
      <c r="AA809" s="10"/>
      <c r="AB809" s="10"/>
      <c r="AC809" s="10"/>
      <c r="AD809" s="10"/>
      <c r="AE809" s="10"/>
      <c r="AF809" s="10"/>
      <c r="AG809" s="10"/>
      <c r="AH809" s="10"/>
      <c r="AI809" s="10"/>
    </row>
    <row r="810" spans="2:35" ht="15.75" thickTop="1" x14ac:dyDescent="0.25">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c r="AA810" s="10"/>
      <c r="AB810" s="10"/>
      <c r="AC810" s="10"/>
      <c r="AD810" s="10"/>
      <c r="AE810" s="10"/>
      <c r="AF810" s="10"/>
      <c r="AG810" s="10"/>
      <c r="AH810" s="10"/>
      <c r="AI810" s="10"/>
    </row>
    <row r="811" spans="2:35" ht="14.65" customHeight="1" x14ac:dyDescent="0.25">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c r="AA811" s="10"/>
      <c r="AB811" s="10"/>
      <c r="AC811" s="10"/>
      <c r="AD811" s="10"/>
      <c r="AE811" s="10"/>
      <c r="AF811" s="10"/>
      <c r="AG811" s="10"/>
      <c r="AH811" s="10"/>
      <c r="AI811" s="10"/>
    </row>
    <row r="812" spans="2:35" ht="59.1" customHeight="1" x14ac:dyDescent="0.25">
      <c r="B812" s="189" t="s">
        <v>187</v>
      </c>
      <c r="C812" s="189"/>
      <c r="D812" s="82" t="s">
        <v>131</v>
      </c>
      <c r="E812" s="82" t="s">
        <v>173</v>
      </c>
      <c r="F812" s="82" t="s">
        <v>188</v>
      </c>
      <c r="G812" s="82" t="s">
        <v>189</v>
      </c>
      <c r="H812" s="10"/>
      <c r="I812" s="10"/>
      <c r="J812" s="10"/>
      <c r="K812" s="10"/>
      <c r="L812" s="10"/>
      <c r="M812" s="10"/>
      <c r="N812" s="10"/>
      <c r="O812" s="10"/>
      <c r="P812" s="10"/>
      <c r="Q812" s="10"/>
      <c r="R812" s="10"/>
      <c r="S812" s="10"/>
      <c r="T812" s="10"/>
      <c r="U812" s="10"/>
      <c r="V812" s="10"/>
      <c r="W812" s="10"/>
      <c r="X812" s="10"/>
      <c r="Y812" s="10"/>
      <c r="Z812" s="10"/>
      <c r="AA812" s="10"/>
      <c r="AB812" s="10"/>
      <c r="AC812" s="10"/>
      <c r="AD812" s="10"/>
      <c r="AE812" s="10"/>
      <c r="AF812" s="10"/>
      <c r="AG812" s="10"/>
      <c r="AH812" s="10"/>
      <c r="AI812" s="10"/>
    </row>
    <row r="813" spans="2:35" ht="38.1" customHeight="1" x14ac:dyDescent="0.25">
      <c r="B813" s="170" t="s">
        <v>175</v>
      </c>
      <c r="C813" s="171"/>
      <c r="D813" s="105">
        <f t="shared" ref="D813:E822" si="190">SUMIF($D$776:$AG$776,D$812,$D777:$AG777)</f>
        <v>0</v>
      </c>
      <c r="E813" s="105">
        <f t="shared" si="190"/>
        <v>0</v>
      </c>
      <c r="F813" s="105">
        <f>SUMIF($D$776:$AG$776,"Importe ayuda maxima",$D777:$AG777)</f>
        <v>0</v>
      </c>
      <c r="G813" s="101">
        <f>IFERROR(F813/E813,0)</f>
        <v>0</v>
      </c>
      <c r="H813" s="74"/>
      <c r="Q813" s="10"/>
      <c r="R813" s="10"/>
      <c r="S813" s="10"/>
      <c r="T813" s="10"/>
      <c r="U813" s="10"/>
      <c r="V813" s="10"/>
      <c r="W813" s="10"/>
      <c r="X813" s="10"/>
      <c r="Y813" s="10"/>
      <c r="Z813" s="10"/>
      <c r="AA813" s="10"/>
      <c r="AB813" s="10"/>
      <c r="AC813" s="10"/>
      <c r="AD813" s="10"/>
      <c r="AE813" s="10"/>
      <c r="AF813" s="10"/>
      <c r="AG813" s="10"/>
      <c r="AH813" s="10"/>
      <c r="AI813" s="10"/>
    </row>
    <row r="814" spans="2:35" ht="38.1" customHeight="1" x14ac:dyDescent="0.25">
      <c r="B814" s="171" t="s">
        <v>176</v>
      </c>
      <c r="C814" s="171"/>
      <c r="D814" s="105">
        <f t="shared" si="190"/>
        <v>0</v>
      </c>
      <c r="E814" s="105">
        <f t="shared" si="190"/>
        <v>0</v>
      </c>
      <c r="F814" s="105">
        <f>IF($D$765="Sí",SUMIF($D$776:$AG$776,"Importe ayuda maxima",$D778:$AG778),0)</f>
        <v>0</v>
      </c>
      <c r="G814" s="101">
        <f t="shared" ref="G814:G822" si="191">IFERROR(F814/E814,0)</f>
        <v>0</v>
      </c>
      <c r="H814" s="74"/>
      <c r="I814" s="218" t="s">
        <v>190</v>
      </c>
      <c r="J814" s="210" t="str">
        <f>IF(D765="Sí","OK","Comprobar que los costes de amortización coinciden")</f>
        <v>OK</v>
      </c>
      <c r="K814" s="212" t="s">
        <v>191</v>
      </c>
      <c r="L814" s="213"/>
      <c r="M814" s="214"/>
      <c r="Q814" s="10"/>
      <c r="R814" s="10"/>
      <c r="S814" s="10"/>
      <c r="T814" s="10"/>
      <c r="U814" s="10"/>
      <c r="V814" s="10"/>
      <c r="W814" s="10"/>
      <c r="X814" s="10"/>
      <c r="Y814" s="10"/>
      <c r="Z814" s="10"/>
      <c r="AA814" s="10"/>
      <c r="AB814" s="10"/>
      <c r="AC814" s="10"/>
      <c r="AD814" s="10"/>
      <c r="AE814" s="10"/>
      <c r="AF814" s="10"/>
      <c r="AG814" s="10"/>
      <c r="AH814" s="10"/>
      <c r="AI814" s="10"/>
    </row>
    <row r="815" spans="2:35" ht="38.1" customHeight="1" x14ac:dyDescent="0.25">
      <c r="B815" s="163" t="s">
        <v>177</v>
      </c>
      <c r="C815" s="164"/>
      <c r="D815" s="105">
        <f t="shared" si="190"/>
        <v>0</v>
      </c>
      <c r="E815" s="105">
        <f t="shared" si="190"/>
        <v>0</v>
      </c>
      <c r="F815" s="105">
        <f>IF($D$765="Sí",SUMIF($D$776:$AG$776,"Importe ayuda maxima",$D779:$AG779),0)</f>
        <v>0</v>
      </c>
      <c r="G815" s="101">
        <f t="shared" si="191"/>
        <v>0</v>
      </c>
      <c r="H815" s="74"/>
      <c r="I815" s="219"/>
      <c r="J815" s="211"/>
      <c r="K815" s="215"/>
      <c r="L815" s="216"/>
      <c r="M815" s="217"/>
      <c r="Q815" s="10"/>
      <c r="R815" s="10"/>
      <c r="S815" s="10"/>
      <c r="T815" s="10"/>
      <c r="U815" s="10"/>
      <c r="V815" s="10"/>
      <c r="W815" s="10"/>
      <c r="X815" s="10"/>
      <c r="Y815" s="10"/>
      <c r="Z815" s="10"/>
      <c r="AA815" s="10"/>
      <c r="AB815" s="10"/>
      <c r="AC815" s="10"/>
      <c r="AD815" s="10"/>
      <c r="AE815" s="10"/>
      <c r="AF815" s="10"/>
      <c r="AG815" s="10"/>
      <c r="AH815" s="10"/>
      <c r="AI815" s="10"/>
    </row>
    <row r="816" spans="2:35" ht="38.1" customHeight="1" x14ac:dyDescent="0.25">
      <c r="B816" s="170" t="s">
        <v>178</v>
      </c>
      <c r="C816" s="171"/>
      <c r="D816" s="105">
        <f t="shared" si="190"/>
        <v>0</v>
      </c>
      <c r="E816" s="105">
        <f t="shared" si="190"/>
        <v>0</v>
      </c>
      <c r="F816" s="105">
        <f>SUMIF($D$776:$AG$776,"Importe ayuda maxima",$D780:$AG780)</f>
        <v>0</v>
      </c>
      <c r="G816" s="101">
        <f t="shared" si="191"/>
        <v>0</v>
      </c>
      <c r="H816" s="74"/>
      <c r="I816" s="172" t="s">
        <v>192</v>
      </c>
      <c r="J816" s="210" t="str">
        <f>IF(D768="Sí","OK","Gastos generales y otros gastos superiores al límite establecido")</f>
        <v>OK</v>
      </c>
      <c r="K816" s="212" t="s">
        <v>193</v>
      </c>
      <c r="L816" s="213"/>
      <c r="M816" s="214"/>
      <c r="Q816" s="10"/>
      <c r="R816" s="10"/>
      <c r="S816" s="10"/>
      <c r="T816" s="10"/>
      <c r="U816" s="10"/>
      <c r="V816" s="10"/>
      <c r="W816" s="10"/>
      <c r="X816" s="10"/>
      <c r="Y816" s="10"/>
      <c r="Z816" s="10"/>
      <c r="AA816" s="10"/>
      <c r="AB816" s="10"/>
      <c r="AC816" s="10"/>
      <c r="AD816" s="10"/>
      <c r="AE816" s="10"/>
      <c r="AF816" s="10"/>
      <c r="AG816" s="10"/>
      <c r="AH816" s="10"/>
      <c r="AI816" s="10"/>
    </row>
    <row r="817" spans="2:35" ht="38.1" customHeight="1" x14ac:dyDescent="0.25">
      <c r="B817" s="170" t="s">
        <v>159</v>
      </c>
      <c r="C817" s="171"/>
      <c r="D817" s="105">
        <f t="shared" si="190"/>
        <v>0</v>
      </c>
      <c r="E817" s="105">
        <f t="shared" si="190"/>
        <v>0</v>
      </c>
      <c r="F817" s="105">
        <f>IF($D$768="Sí",SUMIF($D$776:$AG$776,"Importe ayuda maxima",$D781:$AG781),E817*(SUMIF($D$776:$AG$776,"Importe ayuda maxima",$D781:$AG781)/SUMIF($D$776:$AG$776,"Importe ayuda maxima",$D781:$AG781)))</f>
        <v>0</v>
      </c>
      <c r="G817" s="101">
        <f t="shared" si="191"/>
        <v>0</v>
      </c>
      <c r="H817" s="74"/>
      <c r="I817" s="173"/>
      <c r="J817" s="211"/>
      <c r="K817" s="215"/>
      <c r="L817" s="216"/>
      <c r="M817" s="217"/>
      <c r="N817" s="10"/>
      <c r="O817" s="10"/>
      <c r="P817" s="10"/>
      <c r="Q817" s="10"/>
      <c r="R817" s="10"/>
      <c r="S817" s="10"/>
      <c r="T817" s="10"/>
      <c r="U817" s="10"/>
      <c r="V817" s="10"/>
      <c r="W817" s="10"/>
      <c r="X817" s="10"/>
      <c r="Y817" s="10"/>
      <c r="Z817" s="10"/>
      <c r="AA817" s="10"/>
      <c r="AB817" s="10"/>
      <c r="AC817" s="10"/>
      <c r="AD817" s="10"/>
      <c r="AE817" s="10"/>
      <c r="AF817" s="10"/>
      <c r="AG817" s="10"/>
      <c r="AH817" s="10"/>
      <c r="AI817" s="10"/>
    </row>
    <row r="818" spans="2:35" ht="38.1" customHeight="1" x14ac:dyDescent="0.25">
      <c r="B818" s="170" t="s">
        <v>179</v>
      </c>
      <c r="C818" s="171"/>
      <c r="D818" s="105">
        <f t="shared" si="190"/>
        <v>0</v>
      </c>
      <c r="E818" s="105">
        <f t="shared" si="190"/>
        <v>0</v>
      </c>
      <c r="F818" s="105">
        <f>SUMIF($D$776:$AG$776,"Importe ayuda maxima",$D782:$AG782)</f>
        <v>0</v>
      </c>
      <c r="G818" s="101">
        <f t="shared" si="191"/>
        <v>0</v>
      </c>
      <c r="H818" s="74"/>
      <c r="I818" s="75" t="s">
        <v>194</v>
      </c>
      <c r="J818" s="102" t="str">
        <f>IF(D766="Sí","OK","Costes subcontratados superiores al límite establecido")</f>
        <v>OK</v>
      </c>
      <c r="K818" s="162" t="s">
        <v>195</v>
      </c>
      <c r="L818" s="162"/>
      <c r="M818" s="162"/>
      <c r="N818" s="10"/>
      <c r="O818" s="10"/>
      <c r="P818" s="10"/>
      <c r="Q818" s="10"/>
      <c r="R818" s="10"/>
      <c r="S818" s="10"/>
      <c r="T818" s="10"/>
      <c r="U818" s="10"/>
      <c r="V818" s="10"/>
      <c r="W818" s="10"/>
      <c r="X818" s="10"/>
      <c r="Y818" s="10"/>
      <c r="Z818" s="10"/>
      <c r="AA818" s="10"/>
      <c r="AB818" s="10"/>
      <c r="AC818" s="10"/>
      <c r="AD818" s="10"/>
      <c r="AE818" s="10"/>
      <c r="AF818" s="10"/>
      <c r="AG818" s="10"/>
      <c r="AH818" s="10"/>
      <c r="AI818" s="10"/>
    </row>
    <row r="819" spans="2:35" ht="38.1" customHeight="1" x14ac:dyDescent="0.25">
      <c r="B819" s="170" t="s">
        <v>180</v>
      </c>
      <c r="C819" s="171"/>
      <c r="D819" s="105">
        <f t="shared" si="190"/>
        <v>0</v>
      </c>
      <c r="E819" s="105">
        <f t="shared" si="190"/>
        <v>0</v>
      </c>
      <c r="F819" s="105">
        <f>SUMIF($D$776:$AG$776,"Importe ayuda maxima",$D783:$AG783)</f>
        <v>0</v>
      </c>
      <c r="G819" s="101">
        <f t="shared" si="191"/>
        <v>0</v>
      </c>
      <c r="H819" s="74"/>
      <c r="I819" s="75" t="s">
        <v>196</v>
      </c>
      <c r="J819" s="102" t="str">
        <f>IF(D767="Sí","OK","Costes subcontratados superiores al límite establecido")</f>
        <v>OK</v>
      </c>
      <c r="K819" s="162" t="s">
        <v>195</v>
      </c>
      <c r="L819" s="162"/>
      <c r="M819" s="162"/>
      <c r="N819" s="10"/>
      <c r="O819" s="10"/>
      <c r="P819" s="10"/>
      <c r="Q819" s="10"/>
      <c r="R819" s="10"/>
      <c r="S819" s="10"/>
      <c r="T819" s="10"/>
      <c r="U819" s="10"/>
      <c r="V819" s="10"/>
      <c r="W819" s="10"/>
      <c r="X819" s="10"/>
      <c r="Y819" s="10"/>
      <c r="Z819" s="10"/>
      <c r="AA819" s="10"/>
      <c r="AB819" s="10"/>
      <c r="AC819" s="10"/>
      <c r="AD819" s="10"/>
      <c r="AE819" s="10"/>
      <c r="AF819" s="10"/>
      <c r="AG819" s="10"/>
      <c r="AH819" s="10"/>
      <c r="AI819" s="10"/>
    </row>
    <row r="820" spans="2:35" ht="38.1" customHeight="1" x14ac:dyDescent="0.25">
      <c r="B820" s="170" t="s">
        <v>181</v>
      </c>
      <c r="C820" s="171"/>
      <c r="D820" s="105">
        <f t="shared" si="190"/>
        <v>0</v>
      </c>
      <c r="E820" s="105">
        <f t="shared" si="190"/>
        <v>0</v>
      </c>
      <c r="F820" s="105">
        <f>SUMIF($D$776:$AG$776,"Importe ayuda maxima",$D784:$AG784)</f>
        <v>0</v>
      </c>
      <c r="G820" s="101">
        <f t="shared" si="191"/>
        <v>0</v>
      </c>
      <c r="H820" s="74"/>
      <c r="I820" s="70"/>
      <c r="J820" s="70"/>
      <c r="K820" s="70"/>
      <c r="L820" s="10"/>
      <c r="M820" s="10"/>
      <c r="N820" s="10"/>
      <c r="O820" s="10"/>
      <c r="P820" s="10"/>
      <c r="Q820" s="10"/>
      <c r="R820" s="10"/>
      <c r="S820" s="10"/>
      <c r="T820" s="10"/>
      <c r="U820" s="10"/>
      <c r="V820" s="10"/>
      <c r="W820" s="10"/>
      <c r="X820" s="10"/>
      <c r="Y820" s="10"/>
      <c r="Z820" s="10"/>
      <c r="AA820" s="10"/>
      <c r="AB820" s="10"/>
      <c r="AC820" s="10"/>
      <c r="AD820" s="10"/>
      <c r="AE820" s="10"/>
      <c r="AF820" s="10"/>
      <c r="AG820" s="10"/>
      <c r="AH820" s="10"/>
      <c r="AI820" s="10"/>
    </row>
    <row r="821" spans="2:35" ht="38.1" customHeight="1" x14ac:dyDescent="0.25">
      <c r="B821" s="170" t="s">
        <v>182</v>
      </c>
      <c r="C821" s="171"/>
      <c r="D821" s="105">
        <f t="shared" si="190"/>
        <v>0</v>
      </c>
      <c r="E821" s="105">
        <f t="shared" si="190"/>
        <v>0</v>
      </c>
      <c r="F821" s="105">
        <f>SUMIF($D$776:$AG$776,"Importe ayuda maxima",$D785:$AG785)</f>
        <v>0</v>
      </c>
      <c r="G821" s="101">
        <f t="shared" si="191"/>
        <v>0</v>
      </c>
      <c r="H821" s="74"/>
      <c r="I821" s="103" t="s">
        <v>197</v>
      </c>
      <c r="J821" s="100">
        <f>IF(C48="Investigación industrial",20000000,15000000)</f>
        <v>15000000</v>
      </c>
      <c r="K821" s="103" t="s">
        <v>198</v>
      </c>
      <c r="L821" s="100">
        <f>IF(SUM(AF570:AF759)&gt;0,2000000,0)</f>
        <v>0</v>
      </c>
      <c r="M821" s="10"/>
      <c r="N821" s="10"/>
      <c r="O821" s="10"/>
      <c r="P821" s="10"/>
      <c r="Q821" s="10"/>
      <c r="R821" s="10"/>
      <c r="S821" s="10"/>
      <c r="T821" s="10"/>
      <c r="U821" s="10"/>
      <c r="V821" s="10"/>
      <c r="W821" s="10"/>
      <c r="X821" s="10"/>
      <c r="Y821" s="10"/>
      <c r="Z821" s="10"/>
      <c r="AA821" s="10"/>
      <c r="AB821" s="10"/>
      <c r="AC821" s="10"/>
      <c r="AD821" s="10"/>
      <c r="AE821" s="10"/>
      <c r="AF821" s="10"/>
      <c r="AG821" s="10"/>
      <c r="AH821" s="10"/>
      <c r="AI821" s="10"/>
    </row>
    <row r="822" spans="2:35" ht="38.1" customHeight="1" x14ac:dyDescent="0.25">
      <c r="B822" s="170" t="s">
        <v>105</v>
      </c>
      <c r="C822" s="171"/>
      <c r="D822" s="105">
        <f t="shared" si="190"/>
        <v>0</v>
      </c>
      <c r="E822" s="105">
        <f t="shared" si="190"/>
        <v>0</v>
      </c>
      <c r="F822" s="105">
        <f>IFERROR(IF($D$767="Sí",SUMIF($D$776:$AG$776,"Importe ayuda maxima",$D786:$AG786),E822*(SUMIF($D$776:$AG$776,"Importe ayuda maxima",$D786:$AG786)/SUMIF($D$776:$AG$776,$E$812,$D786:$AG786))),0)</f>
        <v>0</v>
      </c>
      <c r="G822" s="101">
        <f t="shared" si="191"/>
        <v>0</v>
      </c>
      <c r="H822" s="74"/>
      <c r="I822" s="104" t="s">
        <v>199</v>
      </c>
      <c r="J822" s="100">
        <f>J821+L821</f>
        <v>15000000</v>
      </c>
      <c r="M822" s="10"/>
      <c r="N822" s="10"/>
      <c r="O822" s="10"/>
      <c r="P822" s="10"/>
      <c r="Q822" s="10"/>
      <c r="R822" s="10"/>
      <c r="S822" s="10"/>
      <c r="T822" s="10"/>
      <c r="U822" s="10"/>
      <c r="V822" s="10"/>
      <c r="W822" s="10"/>
      <c r="X822" s="10"/>
      <c r="Y822" s="10"/>
      <c r="Z822" s="10"/>
      <c r="AA822" s="10"/>
      <c r="AB822" s="10"/>
      <c r="AC822" s="10"/>
      <c r="AD822" s="10"/>
      <c r="AE822" s="10"/>
      <c r="AF822" s="10"/>
      <c r="AG822" s="10"/>
      <c r="AH822" s="10"/>
      <c r="AI822" s="10"/>
    </row>
    <row r="823" spans="2:35" ht="21.6" customHeight="1" x14ac:dyDescent="0.25">
      <c r="B823" s="186" t="s">
        <v>200</v>
      </c>
      <c r="C823" s="187"/>
      <c r="D823" s="106">
        <f>SUM(D813:D822)</f>
        <v>0</v>
      </c>
      <c r="E823" s="106">
        <f>SUM(E813:E822)</f>
        <v>0</v>
      </c>
      <c r="F823" s="106">
        <f>IF(SUM(F813:F822)&lt;J822,SUM(F813:F822),J822)</f>
        <v>0</v>
      </c>
      <c r="G823" s="91">
        <f>IFERROR(F823/E823,0)</f>
        <v>0</v>
      </c>
      <c r="H823" s="10"/>
      <c r="N823" s="10"/>
      <c r="O823" s="10"/>
      <c r="P823" s="10"/>
      <c r="Q823" s="10"/>
      <c r="R823" s="10"/>
      <c r="S823" s="10"/>
      <c r="T823" s="10"/>
      <c r="U823" s="10"/>
      <c r="V823" s="10"/>
      <c r="W823" s="10"/>
      <c r="X823" s="10"/>
      <c r="Y823" s="10"/>
      <c r="Z823" s="10"/>
      <c r="AA823" s="10"/>
      <c r="AB823" s="10"/>
      <c r="AC823" s="10"/>
      <c r="AD823" s="10"/>
      <c r="AE823" s="10"/>
      <c r="AF823" s="10"/>
      <c r="AG823" s="10"/>
      <c r="AH823" s="10"/>
      <c r="AI823" s="10"/>
    </row>
    <row r="824" spans="2:35" x14ac:dyDescent="0.25">
      <c r="B824" s="10"/>
      <c r="C824" s="10"/>
      <c r="D824" s="10"/>
      <c r="E824" s="10"/>
      <c r="F824" s="10"/>
      <c r="G824" s="10"/>
      <c r="H824" s="10"/>
      <c r="I824" s="10"/>
      <c r="O824" s="10"/>
      <c r="P824" s="10"/>
      <c r="Q824" s="10"/>
      <c r="R824" s="10"/>
      <c r="S824" s="10"/>
      <c r="T824" s="10"/>
      <c r="U824" s="10"/>
      <c r="V824" s="10"/>
      <c r="W824" s="10"/>
      <c r="X824" s="10"/>
      <c r="Y824" s="10"/>
      <c r="Z824" s="10"/>
      <c r="AA824" s="10"/>
      <c r="AB824" s="10"/>
      <c r="AC824" s="10"/>
      <c r="AD824" s="10"/>
      <c r="AE824" s="10"/>
      <c r="AF824" s="10"/>
      <c r="AG824" s="10"/>
      <c r="AH824" s="10"/>
      <c r="AI824" s="10"/>
    </row>
    <row r="829" spans="2:35" x14ac:dyDescent="0.25">
      <c r="E829" s="61"/>
      <c r="F829" s="62"/>
    </row>
    <row r="830" spans="2:35" x14ac:dyDescent="0.25">
      <c r="L830" s="10"/>
      <c r="M830" s="10"/>
      <c r="N830" s="10"/>
    </row>
    <row r="831" spans="2:35" ht="90.6" customHeight="1" x14ac:dyDescent="0.25"/>
    <row r="834" spans="7:7" x14ac:dyDescent="0.25">
      <c r="G834" s="16" t="s">
        <v>48</v>
      </c>
    </row>
  </sheetData>
  <sheetProtection algorithmName="SHA-512" hashValue="SuN2qEr9PFNUfnV92OJuPnY2iWi3BrhasDfnfZM33mRMbsZ3BI/1RuiCAui9KO3bCYbQWrSk/plHkpKACzUqLQ==" saltValue="A8s/A7PrrSQ79tzRMy/ZVA==" spinCount="100000" sheet="1" objects="1" scenarios="1" insertRows="0"/>
  <mergeCells count="142">
    <mergeCell ref="C40:D40"/>
    <mergeCell ref="C41:D41"/>
    <mergeCell ref="E26:F26"/>
    <mergeCell ref="E27:F27"/>
    <mergeCell ref="E28:F28"/>
    <mergeCell ref="E29:F29"/>
    <mergeCell ref="E30:F30"/>
    <mergeCell ref="E31:F31"/>
    <mergeCell ref="E32:F32"/>
    <mergeCell ref="E39:F39"/>
    <mergeCell ref="E40:F40"/>
    <mergeCell ref="E33:F33"/>
    <mergeCell ref="E34:F34"/>
    <mergeCell ref="C26:D26"/>
    <mergeCell ref="C27:D27"/>
    <mergeCell ref="C28:D28"/>
    <mergeCell ref="C29:D29"/>
    <mergeCell ref="C30:D30"/>
    <mergeCell ref="C31:D31"/>
    <mergeCell ref="C32:D32"/>
    <mergeCell ref="C33:D33"/>
    <mergeCell ref="C34:D34"/>
    <mergeCell ref="B818:C818"/>
    <mergeCell ref="B782:C782"/>
    <mergeCell ref="B783:C783"/>
    <mergeCell ref="B784:C784"/>
    <mergeCell ref="J816:J817"/>
    <mergeCell ref="K816:M817"/>
    <mergeCell ref="D775:F775"/>
    <mergeCell ref="D794:F794"/>
    <mergeCell ref="G794:I794"/>
    <mergeCell ref="J794:L794"/>
    <mergeCell ref="I814:I815"/>
    <mergeCell ref="B815:C815"/>
    <mergeCell ref="M794:O794"/>
    <mergeCell ref="B790:M790"/>
    <mergeCell ref="B787:C787"/>
    <mergeCell ref="B778:C778"/>
    <mergeCell ref="B780:C780"/>
    <mergeCell ref="B781:C781"/>
    <mergeCell ref="B786:C786"/>
    <mergeCell ref="J814:J815"/>
    <mergeCell ref="K814:M815"/>
    <mergeCell ref="C43:D43"/>
    <mergeCell ref="B46:M46"/>
    <mergeCell ref="B768:C768"/>
    <mergeCell ref="B765:C765"/>
    <mergeCell ref="B767:C767"/>
    <mergeCell ref="B12:K13"/>
    <mergeCell ref="B15:K16"/>
    <mergeCell ref="E43:F43"/>
    <mergeCell ref="B24:D24"/>
    <mergeCell ref="E24:F24"/>
    <mergeCell ref="B20:B21"/>
    <mergeCell ref="M24:O24"/>
    <mergeCell ref="N25:O25"/>
    <mergeCell ref="E20:F21"/>
    <mergeCell ref="C21:D21"/>
    <mergeCell ref="C20:D20"/>
    <mergeCell ref="C25:D25"/>
    <mergeCell ref="E25:F25"/>
    <mergeCell ref="E35:F35"/>
    <mergeCell ref="E36:F36"/>
    <mergeCell ref="E42:F42"/>
    <mergeCell ref="C35:D35"/>
    <mergeCell ref="C36:D36"/>
    <mergeCell ref="E41:F41"/>
    <mergeCell ref="C37:D37"/>
    <mergeCell ref="C38:D38"/>
    <mergeCell ref="C39:D39"/>
    <mergeCell ref="G23:J23"/>
    <mergeCell ref="E37:F37"/>
    <mergeCell ref="E38:F38"/>
    <mergeCell ref="B823:C823"/>
    <mergeCell ref="B795:C795"/>
    <mergeCell ref="B794:C794"/>
    <mergeCell ref="B822:C822"/>
    <mergeCell ref="B806:C806"/>
    <mergeCell ref="B812:C812"/>
    <mergeCell ref="B813:C813"/>
    <mergeCell ref="B814:C814"/>
    <mergeCell ref="B816:C816"/>
    <mergeCell ref="B817:C817"/>
    <mergeCell ref="B809:M809"/>
    <mergeCell ref="B801:C801"/>
    <mergeCell ref="B796:C796"/>
    <mergeCell ref="B797:C797"/>
    <mergeCell ref="B798:C798"/>
    <mergeCell ref="B799:C799"/>
    <mergeCell ref="B819:C819"/>
    <mergeCell ref="C42:D42"/>
    <mergeCell ref="B821:C821"/>
    <mergeCell ref="I816:I817"/>
    <mergeCell ref="J775:L775"/>
    <mergeCell ref="M775:O775"/>
    <mergeCell ref="P775:R775"/>
    <mergeCell ref="S775:U775"/>
    <mergeCell ref="V775:X775"/>
    <mergeCell ref="Y775:AA775"/>
    <mergeCell ref="B566:M566"/>
    <mergeCell ref="B766:C766"/>
    <mergeCell ref="E766:G766"/>
    <mergeCell ref="K819:M819"/>
    <mergeCell ref="B820:C820"/>
    <mergeCell ref="K818:M818"/>
    <mergeCell ref="P794:R794"/>
    <mergeCell ref="B777:C777"/>
    <mergeCell ref="B776:C776"/>
    <mergeCell ref="B775:C775"/>
    <mergeCell ref="B802:C802"/>
    <mergeCell ref="B803:C803"/>
    <mergeCell ref="B771:M771"/>
    <mergeCell ref="G775:I775"/>
    <mergeCell ref="B785:C785"/>
    <mergeCell ref="B800:C800"/>
    <mergeCell ref="AV49:AY49"/>
    <mergeCell ref="AN49:AR49"/>
    <mergeCell ref="AI49:AM49"/>
    <mergeCell ref="AD49:AH49"/>
    <mergeCell ref="AI568:AL568"/>
    <mergeCell ref="AA568:AE568"/>
    <mergeCell ref="V568:Z568"/>
    <mergeCell ref="S794:U794"/>
    <mergeCell ref="V794:X794"/>
    <mergeCell ref="Y794:AA794"/>
    <mergeCell ref="J49:X49"/>
    <mergeCell ref="Q568:U568"/>
    <mergeCell ref="J568:P568"/>
    <mergeCell ref="AB775:AD775"/>
    <mergeCell ref="AE775:AG775"/>
    <mergeCell ref="AB794:AD794"/>
    <mergeCell ref="H563:K564"/>
    <mergeCell ref="AE794:AG794"/>
    <mergeCell ref="B762:M762"/>
    <mergeCell ref="E765:G765"/>
    <mergeCell ref="E767:G767"/>
    <mergeCell ref="E768:G768"/>
    <mergeCell ref="B779:C779"/>
    <mergeCell ref="B804:C804"/>
    <mergeCell ref="B805:C805"/>
    <mergeCell ref="Y49:AC49"/>
    <mergeCell ref="E564:F564"/>
  </mergeCells>
  <phoneticPr fontId="16" type="noConversion"/>
  <conditionalFormatting sqref="D765:D768">
    <cfRule type="containsText" dxfId="5" priority="8" operator="containsText" text="Sí">
      <formula>NOT(ISERROR(SEARCH("Sí",D765)))</formula>
    </cfRule>
    <cfRule type="notContainsText" dxfId="4" priority="9" operator="notContains" text="Sí">
      <formula>ISERROR(SEARCH("Sí",D765))</formula>
    </cfRule>
  </conditionalFormatting>
  <conditionalFormatting sqref="E564:F564">
    <cfRule type="cellIs" dxfId="3" priority="2" operator="equal">
      <formula>"Alcance del proyecto incorrecto"</formula>
    </cfRule>
    <cfRule type="cellIs" dxfId="2" priority="3" operator="equal">
      <formula>"Alcance del proyecto correcto"</formula>
    </cfRule>
  </conditionalFormatting>
  <conditionalFormatting sqref="J814 J816:J819">
    <cfRule type="cellIs" dxfId="1" priority="6" operator="notEqual">
      <formula>"OK"</formula>
    </cfRule>
    <cfRule type="cellIs" dxfId="0" priority="7" operator="equal">
      <formula>"OK"</formula>
    </cfRule>
  </conditionalFormatting>
  <dataValidations count="5">
    <dataValidation type="list" allowBlank="1" showInputMessage="1" showErrorMessage="1" sqref="E20" xr:uid="{986C59FB-4F7D-4B9D-BDBD-380E60D616D4}">
      <formula1>"SI, NO"</formula1>
    </dataValidation>
    <dataValidation type="list" allowBlank="1" showInputMessage="1" showErrorMessage="1" sqref="G51:G561 G570:G759" xr:uid="{4A7962C6-E625-4109-8DBE-9179318CF6B9}">
      <formula1>$B$25:$B$43</formula1>
    </dataValidation>
    <dataValidation type="custom" operator="greaterThan" allowBlank="1" showInputMessage="1" showErrorMessage="1" error="El coste total no puede ser menor que el coste subvencionable" sqref="D787:AF787" xr:uid="{D1463502-6AD4-4617-8523-CBD640239688}">
      <formula1>D787&gt;=E787</formula1>
    </dataValidation>
    <dataValidation operator="greaterThan" allowBlank="1" showInputMessage="1" showErrorMessage="1" error="El coste total no puede ser menor que el coste subvencionable" sqref="D777:AG786" xr:uid="{004A35F3-3845-41D4-B109-476713C0A612}"/>
    <dataValidation type="custom" operator="greaterThan" allowBlank="1" showInputMessage="1" showErrorMessage="1" error="El coste total no puede ser menor que el coste subvencionable" sqref="AG787" xr:uid="{1DD8EF82-6363-4316-9E7F-899D86B785C7}">
      <formula1>AG787&gt;=AL787</formula1>
    </dataValidation>
  </dataValidations>
  <pageMargins left="0.7" right="0.7" top="0.75" bottom="0.75" header="0.3" footer="0.3"/>
  <pageSetup paperSize="9" orientation="portrait" horizontalDpi="4294967293"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168E8DC-7D11-468C-A34D-301F786ACBCC}">
          <x14:formula1>
            <xm:f>'Data validation'!$F$13:$F$14</xm:f>
          </x14:formula1>
          <xm:sqref>K25:K43 E570:E759</xm:sqref>
        </x14:dataValidation>
        <x14:dataValidation type="list" allowBlank="1" showInputMessage="1" showErrorMessage="1" xr:uid="{E183C6F3-3E35-496A-A481-BC4ED2A6990F}">
          <x14:formula1>
            <xm:f>'Data validation'!$B$18:$B$27</xm:f>
          </x14:formula1>
          <xm:sqref>C51:D561 C570:D759</xm:sqref>
        </x14:dataValidation>
        <x14:dataValidation type="list" allowBlank="1" showInputMessage="1" showErrorMessage="1" xr:uid="{661B9E02-9ED1-44E2-9E76-E499A844DE58}">
          <x14:formula1>
            <xm:f>'Data validation'!$B$6:$B$15</xm:f>
          </x14:formula1>
          <xm:sqref>B51:B561 B570:B759</xm:sqref>
        </x14:dataValidation>
        <x14:dataValidation type="list" allowBlank="1" showInputMessage="1" showErrorMessage="1" xr:uid="{D1D1B4BB-DB2F-48C7-A49D-BBD3FFA4162B}">
          <x14:formula1>
            <xm:f>'Data validation'!$F$6:$F$10</xm:f>
          </x14:formula1>
          <xm:sqref>E25:F43</xm:sqref>
        </x14:dataValidation>
        <x14:dataValidation type="list" allowBlank="1" showInputMessage="1" showErrorMessage="1" xr:uid="{F490746C-E6FB-4A8A-97EC-8E0DF278508D}">
          <x14:formula1>
            <xm:f>'Data validation'!$F$18:$F$19</xm:f>
          </x14:formula1>
          <xm:sqref>C48 E51:E561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2"/>
  <sheetViews>
    <sheetView topLeftCell="A4" zoomScaleNormal="100" workbookViewId="0">
      <selection activeCell="D18" sqref="D18"/>
    </sheetView>
  </sheetViews>
  <sheetFormatPr baseColWidth="10" defaultColWidth="10.7109375" defaultRowHeight="15" x14ac:dyDescent="0.25"/>
  <cols>
    <col min="1" max="1" width="3.28515625" style="10" customWidth="1"/>
    <col min="2" max="2" width="42.42578125" style="10" customWidth="1"/>
    <col min="3" max="3" width="31.28515625" style="10" customWidth="1"/>
    <col min="4" max="4" width="20.42578125" style="10" customWidth="1"/>
    <col min="5" max="5" width="23" style="10" customWidth="1"/>
    <col min="6" max="6" width="70" style="10" bestFit="1" customWidth="1"/>
    <col min="7" max="7" width="25.7109375" style="10" customWidth="1"/>
    <col min="8" max="8" width="16.7109375" style="10" customWidth="1"/>
    <col min="9" max="10" width="8.7109375" style="10" customWidth="1"/>
    <col min="11" max="16384" width="10.7109375" style="10"/>
  </cols>
  <sheetData>
    <row r="1" spans="1:10" x14ac:dyDescent="0.25">
      <c r="A1" s="3"/>
      <c r="B1" s="3"/>
      <c r="C1" s="3"/>
      <c r="D1" s="3"/>
      <c r="E1" s="3"/>
      <c r="F1" s="3"/>
      <c r="G1" s="3"/>
      <c r="H1" s="3"/>
      <c r="I1" s="3"/>
      <c r="J1" s="3"/>
    </row>
    <row r="2" spans="1:10" x14ac:dyDescent="0.25">
      <c r="A2" s="3"/>
      <c r="B2" s="3"/>
      <c r="C2" s="3"/>
      <c r="D2" s="3"/>
      <c r="E2" s="3"/>
      <c r="F2" s="3"/>
      <c r="G2" s="3"/>
      <c r="H2" s="3"/>
      <c r="I2" s="3"/>
      <c r="J2" s="3"/>
    </row>
    <row r="3" spans="1:10" x14ac:dyDescent="0.25">
      <c r="A3" s="3"/>
      <c r="B3" s="3"/>
      <c r="C3" s="3"/>
      <c r="D3" s="3"/>
      <c r="E3" s="3"/>
      <c r="F3" s="3" t="s">
        <v>0</v>
      </c>
      <c r="G3" s="14" t="str">
        <f>+IF('0. Instrucciones'!$O$3="","",'0. Instrucciones'!$O$3)</f>
        <v/>
      </c>
      <c r="H3" s="15"/>
      <c r="I3" s="3"/>
      <c r="J3" s="3"/>
    </row>
    <row r="4" spans="1:10" x14ac:dyDescent="0.25">
      <c r="A4" s="3"/>
      <c r="B4" s="3"/>
      <c r="C4" s="3"/>
      <c r="D4" s="3"/>
      <c r="E4" s="3"/>
      <c r="F4" s="3"/>
      <c r="G4" s="3"/>
      <c r="H4" s="3"/>
      <c r="I4" s="3"/>
      <c r="J4" s="3"/>
    </row>
    <row r="5" spans="1:10" x14ac:dyDescent="0.25">
      <c r="A5" s="3"/>
      <c r="B5" s="3"/>
      <c r="C5" s="3"/>
      <c r="D5" s="3"/>
      <c r="E5" s="3"/>
      <c r="F5" s="3"/>
      <c r="G5" s="3"/>
      <c r="H5" s="3"/>
      <c r="I5" s="3"/>
      <c r="J5" s="3"/>
    </row>
    <row r="6" spans="1:10" x14ac:dyDescent="0.25">
      <c r="A6" s="3"/>
      <c r="B6" s="3"/>
      <c r="C6" s="3"/>
      <c r="D6" s="3"/>
      <c r="E6" s="3"/>
      <c r="F6" s="3"/>
      <c r="G6" s="3"/>
      <c r="H6" s="3"/>
      <c r="I6" s="3"/>
      <c r="J6" s="3"/>
    </row>
    <row r="7" spans="1:10" x14ac:dyDescent="0.25">
      <c r="A7" s="3"/>
      <c r="B7" s="3"/>
      <c r="C7" s="3"/>
      <c r="D7" s="3"/>
      <c r="E7" s="3"/>
      <c r="F7" s="3"/>
      <c r="G7" s="3"/>
      <c r="H7" s="3"/>
      <c r="I7" s="3"/>
      <c r="J7" s="3"/>
    </row>
    <row r="8" spans="1:10" ht="21" x14ac:dyDescent="0.25">
      <c r="A8" s="4"/>
      <c r="B8" s="1" t="s">
        <v>248</v>
      </c>
      <c r="C8" s="1"/>
      <c r="D8" s="1"/>
      <c r="E8" s="1"/>
      <c r="F8" s="1"/>
      <c r="G8" s="1"/>
      <c r="H8" s="1"/>
      <c r="I8" s="6"/>
      <c r="J8" s="4"/>
    </row>
    <row r="11" spans="1:10" ht="30" x14ac:dyDescent="0.25">
      <c r="B11" s="189" t="s">
        <v>187</v>
      </c>
      <c r="C11" s="189"/>
      <c r="D11" s="66" t="s">
        <v>131</v>
      </c>
      <c r="E11" s="66" t="s">
        <v>173</v>
      </c>
      <c r="F11" s="66" t="s">
        <v>201</v>
      </c>
      <c r="G11" s="66" t="s">
        <v>202</v>
      </c>
    </row>
    <row r="12" spans="1:10" ht="33" customHeight="1" x14ac:dyDescent="0.25">
      <c r="B12" s="223" t="s">
        <v>175</v>
      </c>
      <c r="C12" s="223"/>
      <c r="D12" s="110">
        <f>'3. Gasto Total '!D813</f>
        <v>0</v>
      </c>
      <c r="E12" s="110">
        <f>'3. Gasto Total '!E813</f>
        <v>0</v>
      </c>
      <c r="F12" s="110">
        <f>'3. Gasto Total '!F813</f>
        <v>0</v>
      </c>
      <c r="G12" s="77">
        <f>'3. Gasto Total '!G813</f>
        <v>0</v>
      </c>
    </row>
    <row r="13" spans="1:10" x14ac:dyDescent="0.25">
      <c r="B13" s="224" t="s">
        <v>176</v>
      </c>
      <c r="C13" s="224"/>
      <c r="D13" s="110">
        <f>'3. Gasto Total '!D814</f>
        <v>0</v>
      </c>
      <c r="E13" s="110">
        <f>'3. Gasto Total '!E814</f>
        <v>0</v>
      </c>
      <c r="F13" s="110">
        <f>'3. Gasto Total '!F814</f>
        <v>0</v>
      </c>
      <c r="G13" s="77">
        <f>'3. Gasto Total '!G814</f>
        <v>0</v>
      </c>
    </row>
    <row r="14" spans="1:10" x14ac:dyDescent="0.25">
      <c r="B14" s="225" t="s">
        <v>177</v>
      </c>
      <c r="C14" s="226"/>
      <c r="D14" s="110">
        <f>'3. Gasto Total '!D815</f>
        <v>0</v>
      </c>
      <c r="E14" s="110">
        <f>'3. Gasto Total '!E815</f>
        <v>0</v>
      </c>
      <c r="F14" s="110">
        <f>'3. Gasto Total '!F815</f>
        <v>0</v>
      </c>
      <c r="G14" s="77"/>
    </row>
    <row r="15" spans="1:10" ht="30.75" customHeight="1" x14ac:dyDescent="0.25">
      <c r="B15" s="223" t="s">
        <v>178</v>
      </c>
      <c r="C15" s="223"/>
      <c r="D15" s="110">
        <f>'3. Gasto Total '!D816</f>
        <v>0</v>
      </c>
      <c r="E15" s="110">
        <f>'3. Gasto Total '!E816</f>
        <v>0</v>
      </c>
      <c r="F15" s="110">
        <f>'3. Gasto Total '!F816</f>
        <v>0</v>
      </c>
      <c r="G15" s="77">
        <f>'3. Gasto Total '!G816</f>
        <v>0</v>
      </c>
    </row>
    <row r="16" spans="1:10" x14ac:dyDescent="0.25">
      <c r="B16" s="223" t="s">
        <v>159</v>
      </c>
      <c r="C16" s="223"/>
      <c r="D16" s="110">
        <f>'3. Gasto Total '!D817</f>
        <v>0</v>
      </c>
      <c r="E16" s="110">
        <f>'3. Gasto Total '!E817</f>
        <v>0</v>
      </c>
      <c r="F16" s="110">
        <f>'3. Gasto Total '!F817</f>
        <v>0</v>
      </c>
      <c r="G16" s="77">
        <f>'3. Gasto Total '!G817</f>
        <v>0</v>
      </c>
    </row>
    <row r="17" spans="2:7" ht="32.25" customHeight="1" x14ac:dyDescent="0.25">
      <c r="B17" s="223" t="s">
        <v>179</v>
      </c>
      <c r="C17" s="223"/>
      <c r="D17" s="110">
        <f>'3. Gasto Total '!D818</f>
        <v>0</v>
      </c>
      <c r="E17" s="110">
        <f>'3. Gasto Total '!E818</f>
        <v>0</v>
      </c>
      <c r="F17" s="110">
        <f>'3. Gasto Total '!F818</f>
        <v>0</v>
      </c>
      <c r="G17" s="77">
        <f>'3. Gasto Total '!G818</f>
        <v>0</v>
      </c>
    </row>
    <row r="18" spans="2:7" ht="42" customHeight="1" x14ac:dyDescent="0.25">
      <c r="B18" s="223" t="s">
        <v>180</v>
      </c>
      <c r="C18" s="223"/>
      <c r="D18" s="110">
        <f>'3. Gasto Total '!D819</f>
        <v>0</v>
      </c>
      <c r="E18" s="110">
        <f>'3. Gasto Total '!E819</f>
        <v>0</v>
      </c>
      <c r="F18" s="110">
        <f>'3. Gasto Total '!F819</f>
        <v>0</v>
      </c>
      <c r="G18" s="77">
        <f>'3. Gasto Total '!G819</f>
        <v>0</v>
      </c>
    </row>
    <row r="19" spans="2:7" x14ac:dyDescent="0.25">
      <c r="B19" s="223" t="s">
        <v>181</v>
      </c>
      <c r="C19" s="223"/>
      <c r="D19" s="110">
        <f>'3. Gasto Total '!D820</f>
        <v>0</v>
      </c>
      <c r="E19" s="110">
        <f>'3. Gasto Total '!E820</f>
        <v>0</v>
      </c>
      <c r="F19" s="110">
        <f>'3. Gasto Total '!F820</f>
        <v>0</v>
      </c>
      <c r="G19" s="77">
        <f>'3. Gasto Total '!G820</f>
        <v>0</v>
      </c>
    </row>
    <row r="20" spans="2:7" ht="31.5" customHeight="1" x14ac:dyDescent="0.25">
      <c r="B20" s="223" t="s">
        <v>182</v>
      </c>
      <c r="C20" s="223"/>
      <c r="D20" s="110">
        <f>'3. Gasto Total '!D821</f>
        <v>0</v>
      </c>
      <c r="E20" s="110">
        <f>'3. Gasto Total '!E821</f>
        <v>0</v>
      </c>
      <c r="F20" s="110">
        <f>'3. Gasto Total '!F821</f>
        <v>0</v>
      </c>
      <c r="G20" s="77">
        <f>'3. Gasto Total '!G821</f>
        <v>0</v>
      </c>
    </row>
    <row r="21" spans="2:7" x14ac:dyDescent="0.25">
      <c r="B21" s="223" t="s">
        <v>105</v>
      </c>
      <c r="C21" s="223"/>
      <c r="D21" s="110">
        <f>'3. Gasto Total '!D822</f>
        <v>0</v>
      </c>
      <c r="E21" s="110">
        <f>'3. Gasto Total '!E822</f>
        <v>0</v>
      </c>
      <c r="F21" s="110">
        <f>'3. Gasto Total '!F822</f>
        <v>0</v>
      </c>
      <c r="G21" s="77">
        <f>'3. Gasto Total '!G822</f>
        <v>0</v>
      </c>
    </row>
    <row r="22" spans="2:7" x14ac:dyDescent="0.25">
      <c r="B22" s="222" t="s">
        <v>200</v>
      </c>
      <c r="C22" s="222"/>
      <c r="D22" s="111">
        <f>'3. Gasto Total '!D823</f>
        <v>0</v>
      </c>
      <c r="E22" s="111">
        <f>'3. Gasto Total '!E823</f>
        <v>0</v>
      </c>
      <c r="F22" s="111">
        <f>'3. Gasto Total '!F823</f>
        <v>0</v>
      </c>
      <c r="G22" s="78">
        <f>'3. Gasto Total '!G823</f>
        <v>0</v>
      </c>
    </row>
  </sheetData>
  <sheetProtection algorithmName="SHA-512" hashValue="wCtnNVw5oqrWxJ4zM41Do33vJWgdZB7nvwfxXjXVKAzK5mm9tFpCDwUX/RV/UJIpHkR1ptc2+VKt9+KWZA0ruw==" saltValue="P/50iDvdDqrhUbjwCiJLYA==" spinCount="100000" sheet="1" objects="1" scenarios="1"/>
  <mergeCells count="12">
    <mergeCell ref="B22:C22"/>
    <mergeCell ref="B17:C17"/>
    <mergeCell ref="B11:C11"/>
    <mergeCell ref="B12:C12"/>
    <mergeCell ref="B13:C13"/>
    <mergeCell ref="B15:C15"/>
    <mergeCell ref="B16:C16"/>
    <mergeCell ref="B18:C18"/>
    <mergeCell ref="B19:C19"/>
    <mergeCell ref="B20:C20"/>
    <mergeCell ref="B21:C21"/>
    <mergeCell ref="B14:C14"/>
  </mergeCells>
  <pageMargins left="0.7" right="0.7" top="0.75" bottom="0.75" header="0.3" footer="0.3"/>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5" tint="0.79998168889431442"/>
  </sheetPr>
  <dimension ref="A1"/>
  <sheetViews>
    <sheetView workbookViewId="0"/>
  </sheetViews>
  <sheetFormatPr baseColWidth="10" defaultColWidth="8.7109375" defaultRowHeight="15" x14ac:dyDescent="0.25"/>
  <cols>
    <col min="1" max="1" width="3.42578125" customWidth="1"/>
  </cols>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B5:F27"/>
  <sheetViews>
    <sheetView topLeftCell="A7" workbookViewId="0">
      <selection activeCell="A22" sqref="A22"/>
    </sheetView>
  </sheetViews>
  <sheetFormatPr baseColWidth="10" defaultColWidth="8.7109375" defaultRowHeight="15" x14ac:dyDescent="0.25"/>
  <cols>
    <col min="1" max="1" width="8.7109375" style="10"/>
    <col min="2" max="2" width="22.7109375" style="10" customWidth="1"/>
    <col min="3" max="5" width="8.7109375" style="10"/>
    <col min="6" max="6" width="40.5703125" style="10" bestFit="1" customWidth="1"/>
    <col min="7" max="16384" width="8.7109375" style="10"/>
  </cols>
  <sheetData>
    <row r="5" spans="2:6" x14ac:dyDescent="0.25">
      <c r="B5" s="35" t="s">
        <v>203</v>
      </c>
      <c r="F5" s="34" t="s">
        <v>204</v>
      </c>
    </row>
    <row r="6" spans="2:6" x14ac:dyDescent="0.25">
      <c r="B6" s="33" t="s">
        <v>162</v>
      </c>
      <c r="F6" s="32" t="s">
        <v>205</v>
      </c>
    </row>
    <row r="7" spans="2:6" x14ac:dyDescent="0.25">
      <c r="B7" s="33" t="s">
        <v>163</v>
      </c>
      <c r="F7" s="32" t="s">
        <v>206</v>
      </c>
    </row>
    <row r="8" spans="2:6" x14ac:dyDescent="0.25">
      <c r="B8" s="33" t="s">
        <v>164</v>
      </c>
      <c r="F8" s="32" t="s">
        <v>207</v>
      </c>
    </row>
    <row r="9" spans="2:6" x14ac:dyDescent="0.25">
      <c r="B9" s="33" t="s">
        <v>165</v>
      </c>
      <c r="F9" s="32" t="s">
        <v>208</v>
      </c>
    </row>
    <row r="10" spans="2:6" x14ac:dyDescent="0.25">
      <c r="B10" s="33" t="s">
        <v>166</v>
      </c>
      <c r="F10" s="32" t="s">
        <v>209</v>
      </c>
    </row>
    <row r="11" spans="2:6" x14ac:dyDescent="0.25">
      <c r="B11" s="33" t="s">
        <v>167</v>
      </c>
    </row>
    <row r="12" spans="2:6" x14ac:dyDescent="0.25">
      <c r="B12" s="33" t="s">
        <v>168</v>
      </c>
      <c r="F12" s="34" t="s">
        <v>210</v>
      </c>
    </row>
    <row r="13" spans="2:6" x14ac:dyDescent="0.25">
      <c r="B13" s="33" t="s">
        <v>169</v>
      </c>
      <c r="F13" s="32" t="s">
        <v>211</v>
      </c>
    </row>
    <row r="14" spans="2:6" x14ac:dyDescent="0.25">
      <c r="B14" s="33" t="s">
        <v>170</v>
      </c>
      <c r="F14" s="32" t="s">
        <v>212</v>
      </c>
    </row>
    <row r="15" spans="2:6" x14ac:dyDescent="0.25">
      <c r="B15" s="33" t="s">
        <v>171</v>
      </c>
    </row>
    <row r="17" spans="2:6" x14ac:dyDescent="0.25">
      <c r="B17" s="35" t="s">
        <v>23</v>
      </c>
      <c r="F17" s="35" t="s">
        <v>213</v>
      </c>
    </row>
    <row r="18" spans="2:6" x14ac:dyDescent="0.25">
      <c r="B18" s="33">
        <v>1</v>
      </c>
      <c r="F18" s="10" t="s">
        <v>214</v>
      </c>
    </row>
    <row r="19" spans="2:6" x14ac:dyDescent="0.25">
      <c r="B19" s="33">
        <v>2</v>
      </c>
      <c r="F19" s="10" t="s">
        <v>15</v>
      </c>
    </row>
    <row r="20" spans="2:6" x14ac:dyDescent="0.25">
      <c r="B20" s="33">
        <v>3</v>
      </c>
    </row>
    <row r="21" spans="2:6" x14ac:dyDescent="0.25">
      <c r="B21" s="33">
        <v>4</v>
      </c>
    </row>
    <row r="22" spans="2:6" x14ac:dyDescent="0.25">
      <c r="B22" s="33">
        <v>5</v>
      </c>
    </row>
    <row r="23" spans="2:6" x14ac:dyDescent="0.25">
      <c r="B23" s="33">
        <v>6</v>
      </c>
    </row>
    <row r="24" spans="2:6" x14ac:dyDescent="0.25">
      <c r="B24" s="33">
        <v>7</v>
      </c>
    </row>
    <row r="25" spans="2:6" x14ac:dyDescent="0.25">
      <c r="B25" s="33">
        <v>8</v>
      </c>
    </row>
    <row r="26" spans="2:6" x14ac:dyDescent="0.25">
      <c r="B26" s="33">
        <v>9</v>
      </c>
    </row>
    <row r="27" spans="2:6" x14ac:dyDescent="0.25">
      <c r="B27" s="33">
        <v>10</v>
      </c>
    </row>
  </sheetData>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tint="0.79998168889431442"/>
  </sheetPr>
  <dimension ref="A1:G45"/>
  <sheetViews>
    <sheetView topLeftCell="A16" workbookViewId="0">
      <selection activeCell="D23" sqref="D23"/>
    </sheetView>
  </sheetViews>
  <sheetFormatPr baseColWidth="10" defaultColWidth="0" defaultRowHeight="14.65" customHeight="1" zeroHeight="1" x14ac:dyDescent="0.25"/>
  <cols>
    <col min="1" max="1" width="3.42578125" customWidth="1"/>
    <col min="2" max="2" width="28" customWidth="1"/>
    <col min="3" max="3" width="5.7109375" customWidth="1"/>
    <col min="4" max="4" width="18.28515625" customWidth="1"/>
    <col min="5" max="6" width="16.5703125" customWidth="1"/>
    <col min="7" max="7" width="8.7109375" customWidth="1"/>
    <col min="8" max="16384" width="8.7109375" hidden="1"/>
  </cols>
  <sheetData>
    <row r="1" spans="2:6" s="18" customFormat="1" ht="15" x14ac:dyDescent="0.25"/>
    <row r="2" spans="2:6" s="18" customFormat="1" ht="15" x14ac:dyDescent="0.25"/>
    <row r="3" spans="2:6" s="18" customFormat="1" ht="15" x14ac:dyDescent="0.25"/>
    <row r="4" spans="2:6" s="18" customFormat="1" ht="15" x14ac:dyDescent="0.25"/>
    <row r="5" spans="2:6" s="18" customFormat="1" ht="15" x14ac:dyDescent="0.25"/>
    <row r="6" spans="2:6" s="18" customFormat="1" ht="15" x14ac:dyDescent="0.25"/>
    <row r="7" spans="2:6" s="18" customFormat="1" ht="15" x14ac:dyDescent="0.25"/>
    <row r="8" spans="2:6" s="20" customFormat="1" ht="21" x14ac:dyDescent="0.25">
      <c r="B8" s="1" t="s">
        <v>215</v>
      </c>
      <c r="C8" s="19"/>
      <c r="D8" s="19"/>
      <c r="E8" s="19"/>
      <c r="F8" s="19"/>
    </row>
    <row r="9" spans="2:6" ht="15" x14ac:dyDescent="0.25"/>
    <row r="10" spans="2:6" ht="15" x14ac:dyDescent="0.25"/>
    <row r="11" spans="2:6" ht="49.15" customHeight="1" x14ac:dyDescent="0.25">
      <c r="B11" s="21" t="s">
        <v>216</v>
      </c>
      <c r="C11" s="21"/>
      <c r="D11" s="22" t="s">
        <v>217</v>
      </c>
      <c r="E11" s="22" t="s">
        <v>218</v>
      </c>
    </row>
    <row r="12" spans="2:6" s="27" customFormat="1" ht="52.15" customHeight="1" x14ac:dyDescent="0.25">
      <c r="B12" s="23" t="s">
        <v>219</v>
      </c>
      <c r="C12" s="24"/>
      <c r="D12" s="25">
        <v>7.0000000000000007E-2</v>
      </c>
      <c r="E12" s="26">
        <v>10000</v>
      </c>
    </row>
    <row r="13" spans="2:6" ht="15" x14ac:dyDescent="0.25">
      <c r="C13" s="28"/>
    </row>
    <row r="14" spans="2:6" ht="15" x14ac:dyDescent="0.25"/>
    <row r="15" spans="2:6" ht="15" x14ac:dyDescent="0.25"/>
    <row r="16" spans="2:6" ht="15" x14ac:dyDescent="0.25"/>
    <row r="17" spans="2:5" ht="15" x14ac:dyDescent="0.25"/>
    <row r="18" spans="2:5" ht="15" x14ac:dyDescent="0.25"/>
    <row r="19" spans="2:5" ht="15" x14ac:dyDescent="0.25"/>
    <row r="20" spans="2:5" ht="15" x14ac:dyDescent="0.25"/>
    <row r="21" spans="2:5" ht="32.1" customHeight="1" x14ac:dyDescent="0.25">
      <c r="B21" s="21" t="s">
        <v>220</v>
      </c>
      <c r="C21" s="21"/>
      <c r="D21" s="22" t="s">
        <v>221</v>
      </c>
      <c r="E21" s="22"/>
    </row>
    <row r="22" spans="2:5" ht="19.149999999999999" customHeight="1" x14ac:dyDescent="0.25">
      <c r="B22" s="23" t="s">
        <v>222</v>
      </c>
      <c r="C22" s="24"/>
      <c r="D22" s="59">
        <v>60</v>
      </c>
      <c r="E22" s="18" t="s">
        <v>223</v>
      </c>
    </row>
    <row r="23" spans="2:5" ht="15" x14ac:dyDescent="0.25">
      <c r="B23" t="s">
        <v>224</v>
      </c>
      <c r="C23" s="24"/>
      <c r="D23" s="60">
        <v>0.5</v>
      </c>
    </row>
    <row r="24" spans="2:5" ht="15" x14ac:dyDescent="0.25">
      <c r="B24" t="s">
        <v>225</v>
      </c>
      <c r="C24" s="24"/>
      <c r="D24" s="60">
        <v>0.2</v>
      </c>
      <c r="E24" t="s">
        <v>226</v>
      </c>
    </row>
    <row r="25" spans="2:5" ht="15" x14ac:dyDescent="0.25">
      <c r="C25" s="24"/>
    </row>
    <row r="26" spans="2:5" ht="15" x14ac:dyDescent="0.25">
      <c r="C26" s="24"/>
    </row>
    <row r="27" spans="2:5" ht="15" x14ac:dyDescent="0.25"/>
    <row r="28" spans="2:5" ht="15" x14ac:dyDescent="0.25"/>
    <row r="29" spans="2:5" ht="15" x14ac:dyDescent="0.25"/>
    <row r="30" spans="2:5" ht="15" x14ac:dyDescent="0.25"/>
    <row r="31" spans="2:5" ht="15" x14ac:dyDescent="0.25"/>
    <row r="32" spans="2:5"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I57"/>
  <sheetViews>
    <sheetView topLeftCell="A13" workbookViewId="0">
      <selection activeCell="D22" sqref="D22"/>
    </sheetView>
  </sheetViews>
  <sheetFormatPr baseColWidth="10" defaultColWidth="0" defaultRowHeight="0" customHeight="1" zeroHeight="1" x14ac:dyDescent="0.25"/>
  <cols>
    <col min="1" max="1" width="3.42578125" customWidth="1"/>
    <col min="2" max="2" width="51.42578125" customWidth="1"/>
    <col min="3" max="3" width="9.28515625" customWidth="1"/>
    <col min="4" max="8" width="16.5703125" customWidth="1"/>
    <col min="9" max="9" width="8.7109375" customWidth="1"/>
    <col min="10" max="16384" width="8.7109375" hidden="1"/>
  </cols>
  <sheetData>
    <row r="1" spans="2:8" s="18" customFormat="1" ht="15" x14ac:dyDescent="0.25"/>
    <row r="2" spans="2:8" s="18" customFormat="1" ht="15" x14ac:dyDescent="0.25"/>
    <row r="3" spans="2:8" s="18" customFormat="1" ht="15" x14ac:dyDescent="0.25"/>
    <row r="4" spans="2:8" s="18" customFormat="1" ht="15" x14ac:dyDescent="0.25"/>
    <row r="5" spans="2:8" s="18" customFormat="1" ht="15" x14ac:dyDescent="0.25"/>
    <row r="6" spans="2:8" s="18" customFormat="1" ht="15" x14ac:dyDescent="0.25"/>
    <row r="7" spans="2:8" s="18" customFormat="1" ht="15" x14ac:dyDescent="0.25"/>
    <row r="8" spans="2:8" s="20" customFormat="1" ht="21" x14ac:dyDescent="0.25">
      <c r="B8" s="1" t="s">
        <v>227</v>
      </c>
      <c r="C8" s="19"/>
      <c r="D8" s="19"/>
      <c r="E8" s="19"/>
      <c r="F8" s="19"/>
      <c r="G8" s="19"/>
      <c r="H8" s="19"/>
    </row>
    <row r="9" spans="2:8" ht="15" x14ac:dyDescent="0.25"/>
    <row r="10" spans="2:8" ht="15" x14ac:dyDescent="0.25"/>
    <row r="11" spans="2:8" ht="34.5" customHeight="1" x14ac:dyDescent="0.25"/>
    <row r="12" spans="2:8" ht="21.6" customHeight="1" x14ac:dyDescent="0.25">
      <c r="B12" s="31"/>
      <c r="C12" s="31"/>
      <c r="D12" s="31"/>
      <c r="E12" s="31"/>
      <c r="F12" s="31"/>
      <c r="G12" s="31"/>
      <c r="H12" s="31"/>
    </row>
    <row r="13" spans="2:8" ht="15.75" x14ac:dyDescent="0.25">
      <c r="B13" s="227"/>
      <c r="C13" s="227"/>
      <c r="D13" s="227"/>
      <c r="E13" s="227"/>
      <c r="F13" s="227"/>
      <c r="G13" s="227"/>
      <c r="H13" s="227"/>
    </row>
    <row r="14" spans="2:8" ht="15" x14ac:dyDescent="0.25"/>
    <row r="15" spans="2:8" ht="15" x14ac:dyDescent="0.25"/>
    <row r="16" spans="2:8" ht="45" x14ac:dyDescent="0.25">
      <c r="B16" s="21" t="s">
        <v>228</v>
      </c>
      <c r="C16" s="21"/>
      <c r="D16" s="22" t="s">
        <v>205</v>
      </c>
      <c r="E16" s="22" t="s">
        <v>206</v>
      </c>
      <c r="F16" s="22" t="s">
        <v>207</v>
      </c>
      <c r="G16" s="22" t="s">
        <v>208</v>
      </c>
      <c r="H16" s="22" t="s">
        <v>209</v>
      </c>
    </row>
    <row r="17" spans="2:8" ht="25.15" customHeight="1" x14ac:dyDescent="0.25">
      <c r="B17" s="29" t="s">
        <v>229</v>
      </c>
      <c r="C17" s="28"/>
      <c r="D17" s="30">
        <v>0.45</v>
      </c>
      <c r="E17" s="30">
        <v>0.35</v>
      </c>
      <c r="F17" s="30">
        <v>0.25</v>
      </c>
      <c r="G17" s="30">
        <v>0.25</v>
      </c>
      <c r="H17" s="30">
        <v>0.25</v>
      </c>
    </row>
    <row r="18" spans="2:8" ht="93" customHeight="1" x14ac:dyDescent="0.25">
      <c r="B18" s="29" t="s">
        <v>230</v>
      </c>
      <c r="C18" s="28"/>
      <c r="D18" s="30">
        <v>0.6</v>
      </c>
      <c r="E18" s="30">
        <v>0.5</v>
      </c>
      <c r="F18" s="30">
        <v>0.4</v>
      </c>
      <c r="G18" s="30">
        <v>0.4</v>
      </c>
      <c r="H18" s="30">
        <v>0.4</v>
      </c>
    </row>
    <row r="19" spans="2:8" ht="15" x14ac:dyDescent="0.25">
      <c r="B19" t="s">
        <v>231</v>
      </c>
      <c r="C19" s="28"/>
      <c r="D19" s="71">
        <v>0.7</v>
      </c>
      <c r="E19" s="71">
        <v>0.6</v>
      </c>
      <c r="F19" s="71">
        <v>0.5</v>
      </c>
      <c r="G19" s="71">
        <v>0.5</v>
      </c>
      <c r="H19" s="71">
        <v>0.5</v>
      </c>
    </row>
    <row r="20" spans="2:8" ht="15" x14ac:dyDescent="0.25">
      <c r="B20" t="s">
        <v>232</v>
      </c>
      <c r="C20" s="28"/>
      <c r="D20" s="71">
        <v>0.8</v>
      </c>
      <c r="E20" s="71">
        <v>0.75</v>
      </c>
      <c r="F20" s="71">
        <v>0.65</v>
      </c>
      <c r="G20" s="71">
        <v>0.65</v>
      </c>
      <c r="H20" s="71">
        <v>0.65</v>
      </c>
    </row>
    <row r="21" spans="2:8" ht="15" x14ac:dyDescent="0.25">
      <c r="B21" t="s">
        <v>16</v>
      </c>
      <c r="C21" s="28"/>
      <c r="D21" s="71">
        <v>0.7</v>
      </c>
      <c r="E21" s="71">
        <v>0.6</v>
      </c>
      <c r="F21" s="71">
        <v>0.5</v>
      </c>
      <c r="G21" s="71">
        <v>0.5</v>
      </c>
      <c r="H21" s="71">
        <v>0.5</v>
      </c>
    </row>
    <row r="22" spans="2:8" ht="15" x14ac:dyDescent="0.25">
      <c r="B22" t="s">
        <v>233</v>
      </c>
      <c r="C22" s="28"/>
      <c r="D22" s="72">
        <v>0.7</v>
      </c>
      <c r="E22" s="71">
        <v>0.7</v>
      </c>
      <c r="F22" s="71">
        <v>0.6</v>
      </c>
      <c r="G22" s="71">
        <v>0.6</v>
      </c>
      <c r="H22" s="71">
        <v>0.6</v>
      </c>
    </row>
    <row r="23" spans="2:8" ht="14.65" customHeight="1" x14ac:dyDescent="0.25">
      <c r="C23" s="28"/>
    </row>
    <row r="24" spans="2:8" ht="14.65" customHeight="1" x14ac:dyDescent="0.25"/>
    <row r="25" spans="2:8" ht="14.65" customHeight="1" x14ac:dyDescent="0.25"/>
    <row r="26" spans="2:8" ht="14.65" customHeight="1" x14ac:dyDescent="0.25"/>
    <row r="27" spans="2:8" ht="14.65" customHeight="1" x14ac:dyDescent="0.25"/>
    <row r="28" spans="2:8" ht="14.65" customHeight="1" x14ac:dyDescent="0.25"/>
    <row r="29" spans="2:8" ht="14.65" customHeight="1" x14ac:dyDescent="0.25"/>
    <row r="30" spans="2:8" ht="14.65" customHeight="1" x14ac:dyDescent="0.25"/>
    <row r="31" spans="2:8" ht="14.65" customHeight="1" x14ac:dyDescent="0.25"/>
    <row r="32" spans="2:8" ht="14.65" customHeight="1" x14ac:dyDescent="0.25"/>
    <row r="33" ht="14.65" customHeight="1" x14ac:dyDescent="0.25"/>
    <row r="34" ht="14.65" customHeight="1" x14ac:dyDescent="0.25"/>
    <row r="35" ht="14.65" customHeight="1" x14ac:dyDescent="0.25"/>
    <row r="36" ht="14.65" customHeight="1" x14ac:dyDescent="0.25"/>
    <row r="37" ht="14.65" customHeight="1" x14ac:dyDescent="0.25"/>
    <row r="38" ht="14.65" customHeight="1" x14ac:dyDescent="0.25"/>
    <row r="39" ht="14.65" customHeight="1" x14ac:dyDescent="0.25"/>
    <row r="40" ht="14.65" customHeight="1" x14ac:dyDescent="0.25"/>
    <row r="41" ht="14.65" customHeight="1" x14ac:dyDescent="0.25"/>
    <row r="42" ht="14.65" customHeight="1" x14ac:dyDescent="0.25"/>
    <row r="43" ht="14.65" customHeight="1" x14ac:dyDescent="0.25"/>
    <row r="44" ht="14.65" customHeight="1" x14ac:dyDescent="0.25"/>
    <row r="45" ht="14.65" customHeight="1" x14ac:dyDescent="0.25"/>
    <row r="46" ht="14.65" customHeight="1" x14ac:dyDescent="0.25"/>
    <row r="47" ht="14.65" customHeight="1" x14ac:dyDescent="0.25"/>
    <row r="48" ht="14.65" customHeight="1" x14ac:dyDescent="0.25"/>
    <row r="49" ht="14.65" customHeight="1" x14ac:dyDescent="0.25"/>
    <row r="50" ht="14.65" customHeight="1" x14ac:dyDescent="0.25"/>
    <row r="51" ht="14.65" customHeight="1" x14ac:dyDescent="0.25"/>
    <row r="52" ht="14.65" customHeight="1" x14ac:dyDescent="0.25"/>
    <row r="53" ht="14.65" customHeight="1" x14ac:dyDescent="0.25"/>
    <row r="54" ht="14.65" customHeight="1" x14ac:dyDescent="0.25"/>
    <row r="55" ht="14.65" customHeight="1" x14ac:dyDescent="0.25"/>
    <row r="56" ht="14.65" customHeight="1" x14ac:dyDescent="0.25"/>
    <row r="57" ht="14.65" customHeight="1" x14ac:dyDescent="0.25"/>
  </sheetData>
  <mergeCells count="1">
    <mergeCell ref="B13:H1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E737CCEE7C9EE44A0B70F87042880FB" ma:contentTypeVersion="3" ma:contentTypeDescription="Crear nuevo documento." ma:contentTypeScope="" ma:versionID="04a82e7d74e70a22d05734d3476c5314">
  <xsd:schema xmlns:xsd="http://www.w3.org/2001/XMLSchema" xmlns:xs="http://www.w3.org/2001/XMLSchema" xmlns:p="http://schemas.microsoft.com/office/2006/metadata/properties" xmlns:ns2="7c93c761-5191-4bd6-834c-ddaa923f0658" targetNamespace="http://schemas.microsoft.com/office/2006/metadata/properties" ma:root="true" ma:fieldsID="813c58f3a2302d67c22a7f15e9afa041" ns2:_="">
    <xsd:import namespace="7c93c761-5191-4bd6-834c-ddaa923f065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93c761-5191-4bd6-834c-ddaa923f06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A141BC-F3A4-4EEC-8F88-954D1E58CFF5}">
  <ds:schemaRefs>
    <ds:schemaRef ds:uri="http://schemas.microsoft.com/sharepoint/v3/contenttype/forms"/>
  </ds:schemaRefs>
</ds:datastoreItem>
</file>

<file path=customXml/itemProps2.xml><?xml version="1.0" encoding="utf-8"?>
<ds:datastoreItem xmlns:ds="http://schemas.openxmlformats.org/officeDocument/2006/customXml" ds:itemID="{E8344FC6-33B7-4073-81BD-0D1A444DE8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93c761-5191-4bd6-834c-ddaa923f06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34A53A-763F-4731-8995-DDCE0F5954E7}">
  <ds:schemaRefs>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schemas.microsoft.com/office/2006/metadata/properties"/>
    <ds:schemaRef ds:uri="http://purl.org/dc/dcmitype/"/>
    <ds:schemaRef ds:uri="560a1cce-f7f5-4a8b-bc55-be653264b0b0"/>
    <ds:schemaRef ds:uri="ef66cf13-72f0-4bd0-8638-43d25cd93ab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0. Instrucciones</vt:lpstr>
      <vt:lpstr>1. Paquetes y Tareas</vt:lpstr>
      <vt:lpstr>2. Amortización </vt:lpstr>
      <vt:lpstr>3. Gasto Total </vt:lpstr>
      <vt:lpstr>4. Resumen </vt:lpstr>
      <vt:lpstr>Auxiliar-&gt;</vt:lpstr>
      <vt:lpstr>Data validation</vt:lpstr>
      <vt:lpstr>Costes máximos</vt:lpstr>
      <vt:lpstr>Intensidades de ayuda máxima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Rebeca Espada Nicolás</dc:creator>
  <cp:keywords/>
  <dc:description/>
  <cp:lastModifiedBy>Rebeca Espada Nicolás</cp:lastModifiedBy>
  <cp:revision/>
  <dcterms:created xsi:type="dcterms:W3CDTF">2022-03-24T07:52:50Z</dcterms:created>
  <dcterms:modified xsi:type="dcterms:W3CDTF">2025-12-16T10:58:31Z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0x0101001E737CCEE7C9EE44A0B70F87042880FB</vt:lpwstr>
  </property>
  <property fmtid="{D5CDD505-2E9C-101B-9397-08002B2CF9AE}" pid="3" name="TogoLocations">
    <vt:lpwstr/>
  </property>
  <property fmtid="{D5CDD505-2E9C-101B-9397-08002B2CF9AE}" pid="4" name="TogoTags">
    <vt:lpwstr/>
  </property>
  <property fmtid="{D5CDD505-2E9C-101B-9397-08002B2CF9AE}" pid="5" name="TogoDepartments">
    <vt:lpwstr/>
  </property>
  <property fmtid="{D5CDD505-2E9C-101B-9397-08002B2CF9AE}" pid="6" name="TogoDocumentsCategory">
    <vt:lpwstr/>
  </property>
  <property fmtid="{D5CDD505-2E9C-101B-9397-08002B2CF9AE}" pid="7" name="MediaServiceImageTags">
    <vt:lpwstr/>
  </property>
  <property fmtid="{D5CDD505-2E9C-101B-9397-08002B2CF9AE}" pid="8" name="MSIP_Label_57b807dd-9f33-4f22-b1b9-e8b2b67a58ab_Enabled">
    <vt:lpwstr>True</vt:lpwstr>
  </property>
  <property fmtid="{D5CDD505-2E9C-101B-9397-08002B2CF9AE}" pid="9" name="MSIP_Label_57b807dd-9f33-4f22-b1b9-e8b2b67a58ab_SiteId">
    <vt:lpwstr>66cb3d1b-d079-4054-a0d3-2d8b26f374a5</vt:lpwstr>
  </property>
  <property fmtid="{D5CDD505-2E9C-101B-9397-08002B2CF9AE}" pid="10" name="MSIP_Label_57b807dd-9f33-4f22-b1b9-e8b2b67a58ab_SetDate">
    <vt:lpwstr>2025-06-22T08:07:48Z</vt:lpwstr>
  </property>
  <property fmtid="{D5CDD505-2E9C-101B-9397-08002B2CF9AE}" pid="11" name="MSIP_Label_57b807dd-9f33-4f22-b1b9-e8b2b67a58ab_Name">
    <vt:lpwstr>Confidential</vt:lpwstr>
  </property>
  <property fmtid="{D5CDD505-2E9C-101B-9397-08002B2CF9AE}" pid="12" name="MSIP_Label_57b807dd-9f33-4f22-b1b9-e8b2b67a58ab_ActionId">
    <vt:lpwstr>13918e35-520c-415b-8c4c-5d9c3282f086</vt:lpwstr>
  </property>
  <property fmtid="{D5CDD505-2E9C-101B-9397-08002B2CF9AE}" pid="13" name="MSIP_Label_57b807dd-9f33-4f22-b1b9-e8b2b67a58ab_Removed">
    <vt:lpwstr>False</vt:lpwstr>
  </property>
  <property fmtid="{D5CDD505-2E9C-101B-9397-08002B2CF9AE}" pid="14" name="MSIP_Label_57b807dd-9f33-4f22-b1b9-e8b2b67a58ab_Extended_MSFT_Method">
    <vt:lpwstr>Standard</vt:lpwstr>
  </property>
  <property fmtid="{D5CDD505-2E9C-101B-9397-08002B2CF9AE}" pid="15" name="Sensitivity">
    <vt:lpwstr>Confidential</vt:lpwstr>
  </property>
</Properties>
</file>