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M:\DatosDepartamento\PROYECTOS\15125 Plan MOVES FLOTAS-3ª Convocatoria\Comunicación\Documentos Sede\PDFS corregidos\"/>
    </mc:Choice>
  </mc:AlternateContent>
  <xr:revisionPtr revIDLastSave="0" documentId="13_ncr:1_{FA5F98C5-9794-4C79-A737-62AC99D79A3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nfo" sheetId="3" r:id="rId1"/>
    <sheet name="Ayuda para Act.1" sheetId="1" r:id="rId2"/>
    <sheet name="Ahorro Energ y CO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2" l="1"/>
  <c r="C19" i="2"/>
  <c r="C18" i="2"/>
  <c r="C17" i="2"/>
  <c r="C16" i="2"/>
  <c r="C15" i="2"/>
  <c r="D20" i="2"/>
  <c r="D19" i="2"/>
  <c r="D18" i="2"/>
  <c r="D17" i="2"/>
  <c r="D16" i="2"/>
  <c r="D15" i="2"/>
  <c r="B16" i="3"/>
  <c r="F12" i="2"/>
  <c r="S10" i="1" l="1"/>
  <c r="S11" i="1"/>
  <c r="S12" i="1"/>
  <c r="S13" i="1"/>
  <c r="S14" i="1"/>
  <c r="S15" i="1"/>
  <c r="S16" i="1"/>
  <c r="S9" i="1"/>
  <c r="S17" i="1" l="1"/>
  <c r="D21" i="2" l="1"/>
  <c r="E12" i="2"/>
  <c r="D25" i="2" l="1"/>
  <c r="D28" i="2" s="1"/>
  <c r="B20" i="2"/>
  <c r="B19" i="2"/>
  <c r="B18" i="2"/>
  <c r="B17" i="2"/>
  <c r="B16" i="2"/>
  <c r="B15" i="2"/>
  <c r="T10" i="1" l="1"/>
  <c r="T11" i="1" l="1"/>
  <c r="T12" i="1"/>
  <c r="T13" i="1"/>
  <c r="T14" i="1"/>
  <c r="T15" i="1"/>
  <c r="T16" i="1"/>
  <c r="T9" i="1"/>
  <c r="C21" i="2" l="1"/>
  <c r="T17" i="1"/>
  <c r="C25" i="2" l="1"/>
  <c r="C28" i="2" s="1"/>
</calcChain>
</file>

<file path=xl/sharedStrings.xml><?xml version="1.0" encoding="utf-8"?>
<sst xmlns="http://schemas.openxmlformats.org/spreadsheetml/2006/main" count="101" uniqueCount="58">
  <si>
    <t>-</t>
  </si>
  <si>
    <t>Mayor o igual de 90</t>
  </si>
  <si>
    <t xml:space="preserve">Mayor o igual 70. </t>
  </si>
  <si>
    <t>Mayor o igual 60.</t>
  </si>
  <si>
    <t xml:space="preserve">L1e, L2e </t>
  </si>
  <si>
    <t xml:space="preserve">L3e, L4e, L5e,
con P ≥ 3kW </t>
  </si>
  <si>
    <t>M1</t>
  </si>
  <si>
    <t>N1</t>
  </si>
  <si>
    <t>L6e</t>
  </si>
  <si>
    <t>L7e</t>
  </si>
  <si>
    <t>Motorización</t>
  </si>
  <si>
    <t>Categoría</t>
  </si>
  <si>
    <t>Autonomía en modo de
funcionamiento eléctrico
(km)</t>
  </si>
  <si>
    <t>Sin achatarramiento</t>
  </si>
  <si>
    <t>PYME</t>
  </si>
  <si>
    <t>Gran Empresa</t>
  </si>
  <si>
    <t>Pila combustible (FCV, FCHV)</t>
  </si>
  <si>
    <t>Mayor o igual de 30 y
menor de 90.</t>
  </si>
  <si>
    <t>Mayor o igual de 30.</t>
  </si>
  <si>
    <t>PHEV, EREV, BEV,
Pila de combustible</t>
  </si>
  <si>
    <t>Con achatarramiento</t>
  </si>
  <si>
    <t>Tipología vehículos</t>
  </si>
  <si>
    <t>Reducción emisiones (Tank to Wheel) (KgCO2/100km-vehículo)</t>
  </si>
  <si>
    <t>Ahorro de energía (kWh/100km-vehículo)</t>
  </si>
  <si>
    <t>Nº vehículos adquiridos</t>
  </si>
  <si>
    <t>M1 BEV</t>
  </si>
  <si>
    <t>N1 BEV</t>
  </si>
  <si>
    <t>M1 o N1 PHEV</t>
  </si>
  <si>
    <t>M1 o N1 FCEV</t>
  </si>
  <si>
    <t>L3 a L7 BEV</t>
  </si>
  <si>
    <t>L1 y L2 BEV</t>
  </si>
  <si>
    <t>Ahorro energético (tep/año)</t>
  </si>
  <si>
    <t>Reducción emisiones CO2 (tCO2/año)</t>
  </si>
  <si>
    <t>Ahorro total</t>
  </si>
  <si>
    <t>Ahorro Act. 1</t>
  </si>
  <si>
    <t>Ahorro Act. 3</t>
  </si>
  <si>
    <t>Ahorro Act. 1+3</t>
  </si>
  <si>
    <t>Ahorro por Actuación 3(kWh)</t>
  </si>
  <si>
    <t>PHEV, EREV, BEV</t>
  </si>
  <si>
    <t>45.000 (53.000 para
vehículos BEV de 8
o 9 plazas)</t>
  </si>
  <si>
    <t>SUMA</t>
  </si>
  <si>
    <t>Límite precio venta
vehículo (euros) antes
de IVA o IGC</t>
  </si>
  <si>
    <t>AYUDA (€)</t>
  </si>
  <si>
    <t>TOTALES:</t>
  </si>
  <si>
    <t>Nº DE VEHÍCULOS</t>
  </si>
  <si>
    <t>Información acerca del uso de esta calculadora:</t>
  </si>
  <si>
    <t>- Para obtener los resultados se debe introducir el número de vehículos en función de la motorización, categoría, tamaño de empresa y la existencia o no de achatarramiento.</t>
  </si>
  <si>
    <t>- Solamente se deben rellenar la/s celda/s que estén rellenas con el del siguiente color azul:</t>
  </si>
  <si>
    <t>- La hoja "Ayuda para Act.1" proprociona la intensidad de la ayuda debida a la adquisición vehículos. El cálculo se basa en la tabla del Anexo III, de la Orden TED/1427/2021, de 17 de diciembre, por la que se aprueban las bases reguladoras del programa de incentivos a proyectos de electrificación de flotas de vehículos ligeros (Programa MOVES FLOTAS).</t>
  </si>
  <si>
    <t>- La hoja "Ahorro Energía y CO2" proporciona resultados sobre el Ahorro energético (tep/año) y la Reducción emisiones CO2  (tCO2/año). El cálculo se basa en los datos proporcionados en el apartado 4 de la Memoria descriptiva.</t>
  </si>
  <si>
    <t>- Los resultados se obtienen en las celdas que estén rellenas con el del siguiente color naranja:</t>
  </si>
  <si>
    <t>-----------------------------------------------------------------------------------------------------------------------------------------------------</t>
  </si>
  <si>
    <t>- Solamente se deben rellenar las celdas que estén rellenas con el del siguiente color azul:</t>
  </si>
  <si>
    <t>10% Ahorro por Actuación 3 respecto Actuación 1</t>
  </si>
  <si>
    <t>Estimación 
km/(año y vehículo)</t>
  </si>
  <si>
    <t>- Para obtener los resultados se debe introducir el número de vehículos adquiridos en función de la motorización y la tecnología, así como el nº de kilómetros anuales estimados para cada vehículo.</t>
  </si>
  <si>
    <t>Plan de Recuperación, Transformación y Resiliencia – Financiado por la Unión Europea – NextGenerationEU</t>
  </si>
  <si>
    <t>Versión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</si>
</sst>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5" borderId="0" xfId="0" applyFont="1" applyFill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65" fontId="0" fillId="0" borderId="1" xfId="1" applyNumberFormat="1" applyFont="1" applyBorder="1" applyAlignment="1" applyProtection="1">
      <alignment horizontal="center" vertical="center"/>
      <protection hidden="1"/>
    </xf>
    <xf numFmtId="164" fontId="0" fillId="0" borderId="1" xfId="1" applyNumberFormat="1" applyFont="1" applyBorder="1" applyAlignment="1" applyProtection="1">
      <alignment horizontal="center" vertical="center"/>
      <protection hidden="1"/>
    </xf>
    <xf numFmtId="1" fontId="2" fillId="2" borderId="1" xfId="1" applyNumberFormat="1" applyFont="1" applyFill="1" applyBorder="1" applyAlignment="1" applyProtection="1">
      <alignment horizontal="center" vertical="center"/>
      <protection hidden="1"/>
    </xf>
    <xf numFmtId="1" fontId="0" fillId="3" borderId="1" xfId="1" applyNumberFormat="1" applyFont="1" applyFill="1" applyBorder="1" applyAlignment="1" applyProtection="1">
      <alignment horizontal="center" vertical="center"/>
      <protection locked="0" hidden="1"/>
    </xf>
    <xf numFmtId="1" fontId="0" fillId="3" borderId="2" xfId="1" applyNumberFormat="1" applyFont="1" applyFill="1" applyBorder="1" applyAlignment="1" applyProtection="1">
      <alignment horizontal="center" vertical="center"/>
      <protection locked="0" hidden="1"/>
    </xf>
    <xf numFmtId="0" fontId="6" fillId="5" borderId="0" xfId="0" applyFont="1" applyFill="1" applyAlignment="1" applyProtection="1">
      <alignment horizontal="left" vertical="center"/>
      <protection hidden="1"/>
    </xf>
    <xf numFmtId="0" fontId="0" fillId="5" borderId="0" xfId="0" quotePrefix="1" applyFill="1" applyAlignment="1" applyProtection="1">
      <alignment horizontal="left" vertical="center"/>
      <protection hidden="1"/>
    </xf>
    <xf numFmtId="0" fontId="0" fillId="3" borderId="1" xfId="0" quotePrefix="1" applyFill="1" applyBorder="1" applyAlignment="1" applyProtection="1">
      <alignment vertical="center" wrapText="1"/>
      <protection hidden="1"/>
    </xf>
    <xf numFmtId="0" fontId="0" fillId="5" borderId="0" xfId="0" quotePrefix="1" applyFill="1" applyAlignment="1" applyProtection="1">
      <alignment vertical="center" wrapText="1"/>
      <protection hidden="1"/>
    </xf>
    <xf numFmtId="0" fontId="0" fillId="5" borderId="0" xfId="0" quotePrefix="1" applyFill="1" applyAlignment="1" applyProtection="1">
      <alignment vertical="top" wrapText="1"/>
      <protection hidden="1"/>
    </xf>
    <xf numFmtId="0" fontId="0" fillId="4" borderId="1" xfId="0" quotePrefix="1" applyFill="1" applyBorder="1" applyAlignment="1" applyProtection="1">
      <alignment vertical="center" wrapText="1"/>
      <protection hidden="1"/>
    </xf>
    <xf numFmtId="0" fontId="2" fillId="5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2" fontId="0" fillId="0" borderId="1" xfId="0" applyNumberFormat="1" applyBorder="1" applyAlignment="1" applyProtection="1">
      <alignment horizontal="center" vertical="center"/>
      <protection hidden="1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right" vertical="center" wrapText="1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3" fontId="2" fillId="2" borderId="1" xfId="1" applyNumberFormat="1" applyFont="1" applyFill="1" applyBorder="1" applyAlignment="1" applyProtection="1">
      <alignment horizontal="center" vertical="center"/>
      <protection hidden="1"/>
    </xf>
    <xf numFmtId="4" fontId="0" fillId="0" borderId="1" xfId="0" applyNumberFormat="1" applyBorder="1" applyAlignment="1" applyProtection="1">
      <alignment horizontal="center" vertical="center"/>
      <protection hidden="1"/>
    </xf>
    <xf numFmtId="4" fontId="2" fillId="4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right" vertical="center"/>
      <protection hidden="1"/>
    </xf>
    <xf numFmtId="0" fontId="0" fillId="5" borderId="0" xfId="0" applyFill="1" applyAlignment="1" applyProtection="1">
      <alignment vertical="center"/>
      <protection hidden="1"/>
    </xf>
    <xf numFmtId="1" fontId="3" fillId="3" borderId="1" xfId="0" applyNumberFormat="1" applyFont="1" applyFill="1" applyBorder="1" applyAlignment="1" applyProtection="1">
      <alignment horizontal="center" vertical="center"/>
      <protection locked="0" hidden="1"/>
    </xf>
    <xf numFmtId="3" fontId="0" fillId="3" borderId="1" xfId="0" applyNumberFormat="1" applyFill="1" applyBorder="1" applyAlignment="1" applyProtection="1">
      <alignment horizontal="center" vertical="center"/>
      <protection locked="0" hidden="1"/>
    </xf>
    <xf numFmtId="164" fontId="0" fillId="4" borderId="1" xfId="0" quotePrefix="1" applyNumberFormat="1" applyFill="1" applyBorder="1" applyAlignment="1" applyProtection="1">
      <alignment horizontal="center" vertical="center" wrapText="1"/>
      <protection hidden="1"/>
    </xf>
    <xf numFmtId="1" fontId="0" fillId="7" borderId="2" xfId="1" applyNumberFormat="1" applyFont="1" applyFill="1" applyBorder="1" applyAlignment="1" applyProtection="1">
      <alignment horizontal="center" vertical="center"/>
      <protection hidden="1"/>
    </xf>
    <xf numFmtId="165" fontId="0" fillId="7" borderId="1" xfId="1" applyNumberFormat="1" applyFont="1" applyFill="1" applyBorder="1" applyAlignment="1" applyProtection="1">
      <alignment horizontal="center" vertical="center"/>
      <protection hidden="1"/>
    </xf>
    <xf numFmtId="0" fontId="0" fillId="5" borderId="0" xfId="0" quotePrefix="1" applyFill="1" applyAlignment="1" applyProtection="1">
      <alignment horizontal="left" vertical="top" wrapText="1"/>
      <protection hidden="1"/>
    </xf>
    <xf numFmtId="0" fontId="0" fillId="5" borderId="0" xfId="0" quotePrefix="1" applyFill="1" applyAlignment="1" applyProtection="1">
      <alignment horizontal="left" vertical="center" wrapText="1"/>
      <protection hidden="1"/>
    </xf>
    <xf numFmtId="0" fontId="0" fillId="5" borderId="0" xfId="0" quotePrefix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2" fillId="6" borderId="6" xfId="0" applyFont="1" applyFill="1" applyBorder="1" applyAlignment="1" applyProtection="1">
      <alignment horizontal="center" vertical="center" wrapText="1"/>
      <protection hidden="1"/>
    </xf>
    <xf numFmtId="0" fontId="2" fillId="6" borderId="7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right" vertical="center"/>
      <protection hidden="1"/>
    </xf>
    <xf numFmtId="0" fontId="5" fillId="2" borderId="7" xfId="0" applyFont="1" applyFill="1" applyBorder="1" applyAlignment="1" applyProtection="1">
      <alignment horizontal="right" vertical="center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404495</xdr:colOff>
      <xdr:row>0</xdr:row>
      <xdr:rowOff>67310</xdr:rowOff>
    </xdr:from>
    <xdr:to>
      <xdr:col>10</xdr:col>
      <xdr:colOff>547370</xdr:colOff>
      <xdr:row>2</xdr:row>
      <xdr:rowOff>154305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018AEEA4-5CCF-CA56-5A42-B2B8F74BF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9620" y="67310"/>
          <a:ext cx="904875" cy="4679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57150</xdr:rowOff>
    </xdr:from>
    <xdr:to>
      <xdr:col>3</xdr:col>
      <xdr:colOff>255905</xdr:colOff>
      <xdr:row>2</xdr:row>
      <xdr:rowOff>142875</xdr:rowOff>
    </xdr:to>
    <xdr:pic>
      <xdr:nvPicPr>
        <xdr:cNvPr id="3" name="Imagen 2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BF84C1DD-5B77-B21D-4597-25497BD17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7150"/>
          <a:ext cx="1760855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66675</xdr:rowOff>
    </xdr:from>
    <xdr:to>
      <xdr:col>9</xdr:col>
      <xdr:colOff>274320</xdr:colOff>
      <xdr:row>2</xdr:row>
      <xdr:rowOff>153670</xdr:rowOff>
    </xdr:to>
    <xdr:pic>
      <xdr:nvPicPr>
        <xdr:cNvPr id="4" name="Imagen 3" descr="Interfaz de usuario gráfica, Texto, Aplicación&#10;&#10;Descripción generada automáticamente">
          <a:extLst>
            <a:ext uri="{FF2B5EF4-FFF2-40B4-BE49-F238E27FC236}">
              <a16:creationId xmlns:a16="http://schemas.microsoft.com/office/drawing/2014/main" id="{E79E1322-D7D9-3802-2E3F-A533382845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654" b="34573"/>
        <a:stretch/>
      </xdr:blipFill>
      <xdr:spPr bwMode="auto">
        <a:xfrm>
          <a:off x="4371975" y="66675"/>
          <a:ext cx="2617470" cy="4679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114300</xdr:colOff>
      <xdr:row>16</xdr:row>
      <xdr:rowOff>76200</xdr:rowOff>
    </xdr:from>
    <xdr:to>
      <xdr:col>10</xdr:col>
      <xdr:colOff>571500</xdr:colOff>
      <xdr:row>18</xdr:row>
      <xdr:rowOff>189865</xdr:rowOff>
    </xdr:to>
    <xdr:pic>
      <xdr:nvPicPr>
        <xdr:cNvPr id="5" name="Imagen 4" descr="Imagen que contiene Logotipo&#10;&#10;Descripción generada automáticamente">
          <a:extLst>
            <a:ext uri="{FF2B5EF4-FFF2-40B4-BE49-F238E27FC236}">
              <a16:creationId xmlns:a16="http://schemas.microsoft.com/office/drawing/2014/main" id="{57A7BF9F-FBEC-8297-04C8-32798BE45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4010025"/>
          <a:ext cx="3114675" cy="4946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356870</xdr:colOff>
      <xdr:row>0</xdr:row>
      <xdr:rowOff>48260</xdr:rowOff>
    </xdr:from>
    <xdr:to>
      <xdr:col>8</xdr:col>
      <xdr:colOff>623570</xdr:colOff>
      <xdr:row>2</xdr:row>
      <xdr:rowOff>135255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64725D6C-2675-42F2-A539-4218AC441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0520" y="48260"/>
          <a:ext cx="904875" cy="4679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47625</xdr:rowOff>
    </xdr:from>
    <xdr:to>
      <xdr:col>2</xdr:col>
      <xdr:colOff>294005</xdr:colOff>
      <xdr:row>2</xdr:row>
      <xdr:rowOff>133350</xdr:rowOff>
    </xdr:to>
    <xdr:pic>
      <xdr:nvPicPr>
        <xdr:cNvPr id="3" name="Imagen 2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72144811-EEDA-4BB6-9BA5-18293519E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1760855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295275</xdr:colOff>
      <xdr:row>0</xdr:row>
      <xdr:rowOff>47625</xdr:rowOff>
    </xdr:from>
    <xdr:to>
      <xdr:col>7</xdr:col>
      <xdr:colOff>226695</xdr:colOff>
      <xdr:row>2</xdr:row>
      <xdr:rowOff>134620</xdr:rowOff>
    </xdr:to>
    <xdr:pic>
      <xdr:nvPicPr>
        <xdr:cNvPr id="4" name="Imagen 3" descr="Interfaz de usuario gráfica, Texto, Aplicación&#10;&#10;Descripción generada automáticamente">
          <a:extLst>
            <a:ext uri="{FF2B5EF4-FFF2-40B4-BE49-F238E27FC236}">
              <a16:creationId xmlns:a16="http://schemas.microsoft.com/office/drawing/2014/main" id="{0C023DC9-8AEB-4AD3-919C-4A0D4DF7F0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654" b="34573"/>
        <a:stretch/>
      </xdr:blipFill>
      <xdr:spPr bwMode="auto">
        <a:xfrm>
          <a:off x="3952875" y="47625"/>
          <a:ext cx="2617470" cy="4679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847725</xdr:colOff>
      <xdr:row>19</xdr:row>
      <xdr:rowOff>114300</xdr:rowOff>
    </xdr:from>
    <xdr:to>
      <xdr:col>9</xdr:col>
      <xdr:colOff>0</xdr:colOff>
      <xdr:row>22</xdr:row>
      <xdr:rowOff>37465</xdr:rowOff>
    </xdr:to>
    <xdr:pic>
      <xdr:nvPicPr>
        <xdr:cNvPr id="6" name="Imagen 5" descr="Imagen que contiene Logotipo&#10;&#10;Descripción generada automáticamente">
          <a:extLst>
            <a:ext uri="{FF2B5EF4-FFF2-40B4-BE49-F238E27FC236}">
              <a16:creationId xmlns:a16="http://schemas.microsoft.com/office/drawing/2014/main" id="{20F5ED13-7AC1-4E90-B673-7EDDBB960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5676900"/>
          <a:ext cx="3114675" cy="4946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756920</xdr:colOff>
      <xdr:row>0</xdr:row>
      <xdr:rowOff>95885</xdr:rowOff>
    </xdr:from>
    <xdr:to>
      <xdr:col>6</xdr:col>
      <xdr:colOff>394970</xdr:colOff>
      <xdr:row>2</xdr:row>
      <xdr:rowOff>182880</xdr:rowOff>
    </xdr:to>
    <xdr:pic>
      <xdr:nvPicPr>
        <xdr:cNvPr id="5" name="Imagen 4" descr="Imagen que contiene Texto&#10;&#10;Descripción generada automáticamente">
          <a:extLst>
            <a:ext uri="{FF2B5EF4-FFF2-40B4-BE49-F238E27FC236}">
              <a16:creationId xmlns:a16="http://schemas.microsoft.com/office/drawing/2014/main" id="{C69A9791-5A4A-4201-B708-784D54E9F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9170" y="95885"/>
          <a:ext cx="904875" cy="4679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95250</xdr:rowOff>
    </xdr:from>
    <xdr:to>
      <xdr:col>2</xdr:col>
      <xdr:colOff>389255</xdr:colOff>
      <xdr:row>2</xdr:row>
      <xdr:rowOff>180975</xdr:rowOff>
    </xdr:to>
    <xdr:pic>
      <xdr:nvPicPr>
        <xdr:cNvPr id="6" name="Imagen 5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9E84E4D2-7A0B-4D36-A73F-AD8C01241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760855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952500</xdr:colOff>
      <xdr:row>0</xdr:row>
      <xdr:rowOff>95250</xdr:rowOff>
    </xdr:from>
    <xdr:to>
      <xdr:col>5</xdr:col>
      <xdr:colOff>626745</xdr:colOff>
      <xdr:row>2</xdr:row>
      <xdr:rowOff>182245</xdr:rowOff>
    </xdr:to>
    <xdr:pic>
      <xdr:nvPicPr>
        <xdr:cNvPr id="7" name="Imagen 6" descr="Interfaz de usuario gráfica, Texto, Aplicación&#10;&#10;Descripción generada automáticamente">
          <a:extLst>
            <a:ext uri="{FF2B5EF4-FFF2-40B4-BE49-F238E27FC236}">
              <a16:creationId xmlns:a16="http://schemas.microsoft.com/office/drawing/2014/main" id="{7EBF7641-0DE6-4A17-ADB7-D073468457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654" b="34573"/>
        <a:stretch/>
      </xdr:blipFill>
      <xdr:spPr bwMode="auto">
        <a:xfrm>
          <a:off x="4581525" y="95250"/>
          <a:ext cx="2617470" cy="4679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295275</xdr:colOff>
      <xdr:row>26</xdr:row>
      <xdr:rowOff>180975</xdr:rowOff>
    </xdr:from>
    <xdr:to>
      <xdr:col>6</xdr:col>
      <xdr:colOff>666750</xdr:colOff>
      <xdr:row>28</xdr:row>
      <xdr:rowOff>104140</xdr:rowOff>
    </xdr:to>
    <xdr:pic>
      <xdr:nvPicPr>
        <xdr:cNvPr id="8" name="Imagen 7" descr="Imagen que contiene Logotipo&#10;&#10;Descripción generada automáticamente">
          <a:extLst>
            <a:ext uri="{FF2B5EF4-FFF2-40B4-BE49-F238E27FC236}">
              <a16:creationId xmlns:a16="http://schemas.microsoft.com/office/drawing/2014/main" id="{A0063F71-FAD2-4F79-A80F-C542E4759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705475"/>
          <a:ext cx="3114675" cy="4946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D0A2A-6F0B-4696-B95F-6454C116A70A}">
  <dimension ref="B4:J19"/>
  <sheetViews>
    <sheetView tabSelected="1" zoomScaleNormal="100" workbookViewId="0">
      <selection activeCell="B4" sqref="B4"/>
    </sheetView>
  </sheetViews>
  <sheetFormatPr baseColWidth="10" defaultColWidth="11.42578125" defaultRowHeight="15" x14ac:dyDescent="0.25"/>
  <cols>
    <col min="1" max="1" width="3.7109375" style="2" customWidth="1"/>
    <col min="2" max="7" width="11.42578125" style="2"/>
    <col min="8" max="8" width="17" style="2" customWidth="1"/>
    <col min="9" max="16384" width="11.42578125" style="2"/>
  </cols>
  <sheetData>
    <row r="4" spans="2:10" x14ac:dyDescent="0.25">
      <c r="B4" s="17" t="s">
        <v>56</v>
      </c>
    </row>
    <row r="5" spans="2:10" x14ac:dyDescent="0.25">
      <c r="B5" s="2" t="s">
        <v>57</v>
      </c>
    </row>
    <row r="7" spans="2:10" x14ac:dyDescent="0.25">
      <c r="B7" s="11" t="s">
        <v>45</v>
      </c>
    </row>
    <row r="8" spans="2:10" ht="46.5" customHeight="1" x14ac:dyDescent="0.25">
      <c r="B8" s="34" t="s">
        <v>48</v>
      </c>
      <c r="C8" s="34"/>
      <c r="D8" s="34"/>
      <c r="E8" s="34"/>
      <c r="F8" s="34"/>
      <c r="G8" s="34"/>
      <c r="H8" s="34"/>
      <c r="I8" s="34"/>
      <c r="J8" s="34"/>
    </row>
    <row r="9" spans="2:10" ht="31.5" customHeight="1" x14ac:dyDescent="0.25">
      <c r="B9" s="34" t="s">
        <v>46</v>
      </c>
      <c r="C9" s="34"/>
      <c r="D9" s="34"/>
      <c r="E9" s="34"/>
      <c r="F9" s="34"/>
      <c r="G9" s="34"/>
      <c r="H9" s="34"/>
      <c r="I9" s="34"/>
      <c r="J9" s="34"/>
    </row>
    <row r="10" spans="2:10" ht="15" customHeight="1" x14ac:dyDescent="0.25">
      <c r="B10" s="36" t="s">
        <v>47</v>
      </c>
      <c r="C10" s="36"/>
      <c r="D10" s="36"/>
      <c r="E10" s="36"/>
      <c r="F10" s="36"/>
      <c r="G10" s="36"/>
      <c r="H10" s="36"/>
      <c r="I10" s="13"/>
      <c r="J10" s="14"/>
    </row>
    <row r="11" spans="2:10" x14ac:dyDescent="0.25">
      <c r="B11" s="36" t="s">
        <v>51</v>
      </c>
      <c r="C11" s="36"/>
      <c r="D11" s="36"/>
      <c r="E11" s="36"/>
      <c r="F11" s="36"/>
      <c r="G11" s="36"/>
      <c r="H11" s="36"/>
      <c r="I11" s="36"/>
      <c r="J11" s="36"/>
    </row>
    <row r="12" spans="2:10" ht="33.75" customHeight="1" x14ac:dyDescent="0.25">
      <c r="B12" s="35" t="s">
        <v>49</v>
      </c>
      <c r="C12" s="35"/>
      <c r="D12" s="35"/>
      <c r="E12" s="35"/>
      <c r="F12" s="35"/>
      <c r="G12" s="35"/>
      <c r="H12" s="35"/>
      <c r="I12" s="35"/>
      <c r="J12" s="35"/>
    </row>
    <row r="13" spans="2:10" ht="33" customHeight="1" x14ac:dyDescent="0.25">
      <c r="B13" s="34" t="s">
        <v>55</v>
      </c>
      <c r="C13" s="34"/>
      <c r="D13" s="34"/>
      <c r="E13" s="34"/>
      <c r="F13" s="34"/>
      <c r="G13" s="34"/>
      <c r="H13" s="34"/>
      <c r="I13" s="34"/>
      <c r="J13" s="34"/>
    </row>
    <row r="14" spans="2:10" x14ac:dyDescent="0.25">
      <c r="B14" s="36" t="s">
        <v>52</v>
      </c>
      <c r="C14" s="36"/>
      <c r="D14" s="36"/>
      <c r="E14" s="36"/>
      <c r="F14" s="36"/>
      <c r="G14" s="36"/>
      <c r="H14" s="36"/>
      <c r="I14" s="13"/>
      <c r="J14" s="14"/>
    </row>
    <row r="15" spans="2:10" x14ac:dyDescent="0.25">
      <c r="B15" s="12" t="s">
        <v>50</v>
      </c>
      <c r="C15" s="15"/>
      <c r="D15" s="15"/>
      <c r="E15" s="15"/>
      <c r="F15" s="15"/>
      <c r="G15" s="15"/>
      <c r="H15" s="15"/>
      <c r="I15" s="16"/>
      <c r="J15" s="15"/>
    </row>
    <row r="16" spans="2:10" x14ac:dyDescent="0.25">
      <c r="B16" s="36" t="str">
        <f>B11</f>
        <v>-----------------------------------------------------------------------------------------------------------------------------------------------------</v>
      </c>
      <c r="C16" s="36"/>
      <c r="D16" s="36"/>
      <c r="E16" s="36"/>
      <c r="F16" s="36"/>
      <c r="G16" s="36"/>
      <c r="H16" s="36"/>
      <c r="I16" s="36"/>
      <c r="J16" s="36"/>
    </row>
    <row r="17" spans="3:10" x14ac:dyDescent="0.25">
      <c r="C17" s="34"/>
      <c r="D17" s="34"/>
      <c r="E17" s="34"/>
      <c r="F17" s="34"/>
      <c r="G17" s="34"/>
      <c r="H17" s="34"/>
      <c r="I17" s="34"/>
      <c r="J17" s="34"/>
    </row>
    <row r="18" spans="3:10" x14ac:dyDescent="0.25">
      <c r="C18" s="34"/>
      <c r="D18" s="34"/>
      <c r="E18" s="34"/>
      <c r="F18" s="34"/>
      <c r="G18" s="34"/>
      <c r="H18" s="34"/>
      <c r="I18" s="34"/>
      <c r="J18" s="34"/>
    </row>
    <row r="19" spans="3:10" x14ac:dyDescent="0.25">
      <c r="C19" s="34"/>
      <c r="D19" s="34"/>
      <c r="E19" s="34"/>
      <c r="F19" s="34"/>
      <c r="G19" s="34"/>
      <c r="H19" s="34"/>
      <c r="I19" s="34"/>
      <c r="J19" s="34"/>
    </row>
  </sheetData>
  <sheetProtection algorithmName="SHA-512" hashValue="WvrvYKZ+O5zMQYGdrOslPqBLCzX+98BdtP6lqS7vmgEoLSdgTyQo9pTJ5OZFIfMDJCbIR7mKThdBU6p4aYKxFQ==" saltValue="xrTtJNc53zhRu7OLYSR7KQ==" spinCount="100000" sheet="1" objects="1" scenarios="1"/>
  <mergeCells count="11">
    <mergeCell ref="C18:J18"/>
    <mergeCell ref="C19:J19"/>
    <mergeCell ref="B16:J16"/>
    <mergeCell ref="B10:H10"/>
    <mergeCell ref="C17:J17"/>
    <mergeCell ref="B8:J8"/>
    <mergeCell ref="B9:J9"/>
    <mergeCell ref="B12:J12"/>
    <mergeCell ref="B13:J13"/>
    <mergeCell ref="B14:H14"/>
    <mergeCell ref="B11:J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T17"/>
  <sheetViews>
    <sheetView zoomScaleNormal="100" workbookViewId="0">
      <selection activeCell="B4" sqref="B4"/>
    </sheetView>
  </sheetViews>
  <sheetFormatPr baseColWidth="10" defaultColWidth="11.42578125" defaultRowHeight="15" x14ac:dyDescent="0.25"/>
  <cols>
    <col min="1" max="1" width="3.7109375" style="2" customWidth="1"/>
    <col min="2" max="2" width="19.5703125" style="2" customWidth="1"/>
    <col min="3" max="3" width="11.42578125" style="2"/>
    <col min="4" max="4" width="20.140625" style="2" customWidth="1"/>
    <col min="5" max="5" width="21.140625" style="2" customWidth="1"/>
    <col min="6" max="9" width="9.5703125" style="2" bestFit="1" customWidth="1"/>
    <col min="10" max="10" width="2" style="2" customWidth="1"/>
    <col min="11" max="11" width="19.5703125" style="2" customWidth="1"/>
    <col min="12" max="12" width="11.42578125" style="2"/>
    <col min="13" max="13" width="20.140625" style="2" customWidth="1"/>
    <col min="14" max="14" width="19" style="2" customWidth="1"/>
    <col min="15" max="18" width="8.5703125" style="2" customWidth="1"/>
    <col min="19" max="19" width="7" style="2" customWidth="1"/>
    <col min="20" max="20" width="12.7109375" style="2" customWidth="1"/>
    <col min="21" max="16384" width="11.42578125" style="2"/>
  </cols>
  <sheetData>
    <row r="4" spans="2:20" x14ac:dyDescent="0.25">
      <c r="B4" s="17" t="s">
        <v>56</v>
      </c>
    </row>
    <row r="6" spans="2:20" ht="33.75" customHeight="1" x14ac:dyDescent="0.25">
      <c r="B6" s="1"/>
      <c r="F6" s="48" t="s">
        <v>13</v>
      </c>
      <c r="G6" s="49"/>
      <c r="H6" s="48" t="s">
        <v>20</v>
      </c>
      <c r="I6" s="49"/>
      <c r="O6" s="37" t="s">
        <v>13</v>
      </c>
      <c r="P6" s="37"/>
      <c r="Q6" s="37" t="s">
        <v>20</v>
      </c>
      <c r="R6" s="37"/>
    </row>
    <row r="7" spans="2:20" ht="44.25" customHeight="1" x14ac:dyDescent="0.25">
      <c r="B7" s="43" t="s">
        <v>10</v>
      </c>
      <c r="C7" s="43" t="s">
        <v>11</v>
      </c>
      <c r="D7" s="43" t="s">
        <v>12</v>
      </c>
      <c r="E7" s="43" t="s">
        <v>41</v>
      </c>
      <c r="F7" s="43" t="s">
        <v>14</v>
      </c>
      <c r="G7" s="43" t="s">
        <v>15</v>
      </c>
      <c r="H7" s="43" t="s">
        <v>14</v>
      </c>
      <c r="I7" s="43" t="s">
        <v>15</v>
      </c>
      <c r="K7" s="43" t="s">
        <v>10</v>
      </c>
      <c r="L7" s="43" t="s">
        <v>11</v>
      </c>
      <c r="M7" s="43" t="s">
        <v>12</v>
      </c>
      <c r="N7" s="43" t="s">
        <v>41</v>
      </c>
      <c r="O7" s="3" t="s">
        <v>14</v>
      </c>
      <c r="P7" s="3" t="s">
        <v>15</v>
      </c>
      <c r="Q7" s="3" t="s">
        <v>14</v>
      </c>
      <c r="R7" s="3" t="s">
        <v>15</v>
      </c>
      <c r="S7" s="43" t="s">
        <v>40</v>
      </c>
      <c r="T7" s="43" t="s">
        <v>42</v>
      </c>
    </row>
    <row r="8" spans="2:20" x14ac:dyDescent="0.25">
      <c r="B8" s="44"/>
      <c r="C8" s="44"/>
      <c r="D8" s="44"/>
      <c r="E8" s="44"/>
      <c r="F8" s="44"/>
      <c r="G8" s="44"/>
      <c r="H8" s="44"/>
      <c r="I8" s="44"/>
      <c r="K8" s="44"/>
      <c r="L8" s="44"/>
      <c r="M8" s="44"/>
      <c r="N8" s="44"/>
      <c r="O8" s="40" t="s">
        <v>44</v>
      </c>
      <c r="P8" s="41"/>
      <c r="Q8" s="41"/>
      <c r="R8" s="42"/>
      <c r="S8" s="44"/>
      <c r="T8" s="44"/>
    </row>
    <row r="9" spans="2:20" ht="30" x14ac:dyDescent="0.25">
      <c r="B9" s="4" t="s">
        <v>16</v>
      </c>
      <c r="C9" s="45" t="s">
        <v>6</v>
      </c>
      <c r="D9" s="5" t="s">
        <v>0</v>
      </c>
      <c r="E9" s="5" t="s">
        <v>0</v>
      </c>
      <c r="F9" s="6">
        <v>2900</v>
      </c>
      <c r="G9" s="6">
        <v>2200</v>
      </c>
      <c r="H9" s="6">
        <v>4000</v>
      </c>
      <c r="I9" s="6">
        <v>3000</v>
      </c>
      <c r="K9" s="4" t="s">
        <v>16</v>
      </c>
      <c r="L9" s="45" t="s">
        <v>6</v>
      </c>
      <c r="M9" s="5" t="s">
        <v>0</v>
      </c>
      <c r="N9" s="5" t="s">
        <v>0</v>
      </c>
      <c r="O9" s="9">
        <v>0</v>
      </c>
      <c r="P9" s="9">
        <v>0</v>
      </c>
      <c r="Q9" s="9">
        <v>0</v>
      </c>
      <c r="R9" s="10">
        <v>0</v>
      </c>
      <c r="S9" s="32">
        <f>SUM(O9:R9)</f>
        <v>0</v>
      </c>
      <c r="T9" s="33">
        <f t="shared" ref="T9:T16" si="0">O9*F9+P9*G9+Q9*H9+R9*I9</f>
        <v>0</v>
      </c>
    </row>
    <row r="10" spans="2:20" ht="45" x14ac:dyDescent="0.25">
      <c r="B10" s="38" t="s">
        <v>38</v>
      </c>
      <c r="C10" s="47"/>
      <c r="D10" s="4" t="s">
        <v>17</v>
      </c>
      <c r="E10" s="38" t="s">
        <v>39</v>
      </c>
      <c r="F10" s="6">
        <v>1700</v>
      </c>
      <c r="G10" s="6">
        <v>1600</v>
      </c>
      <c r="H10" s="6">
        <v>2300</v>
      </c>
      <c r="I10" s="6">
        <v>2200</v>
      </c>
      <c r="K10" s="38" t="s">
        <v>38</v>
      </c>
      <c r="L10" s="47"/>
      <c r="M10" s="4" t="s">
        <v>17</v>
      </c>
      <c r="N10" s="4" t="s">
        <v>39</v>
      </c>
      <c r="O10" s="9">
        <v>0</v>
      </c>
      <c r="P10" s="9">
        <v>0</v>
      </c>
      <c r="Q10" s="9">
        <v>0</v>
      </c>
      <c r="R10" s="10">
        <v>0</v>
      </c>
      <c r="S10" s="32">
        <f t="shared" ref="S10:S16" si="1">SUM(O10:R10)</f>
        <v>0</v>
      </c>
      <c r="T10" s="33">
        <f t="shared" si="0"/>
        <v>0</v>
      </c>
    </row>
    <row r="11" spans="2:20" ht="45" x14ac:dyDescent="0.25">
      <c r="B11" s="39"/>
      <c r="C11" s="46"/>
      <c r="D11" s="5" t="s">
        <v>1</v>
      </c>
      <c r="E11" s="39"/>
      <c r="F11" s="6">
        <v>2900</v>
      </c>
      <c r="G11" s="6">
        <v>2200</v>
      </c>
      <c r="H11" s="6">
        <v>4000</v>
      </c>
      <c r="I11" s="6">
        <v>3000</v>
      </c>
      <c r="K11" s="39"/>
      <c r="L11" s="46"/>
      <c r="M11" s="5" t="s">
        <v>1</v>
      </c>
      <c r="N11" s="4" t="s">
        <v>39</v>
      </c>
      <c r="O11" s="9">
        <v>0</v>
      </c>
      <c r="P11" s="9">
        <v>0</v>
      </c>
      <c r="Q11" s="9">
        <v>0</v>
      </c>
      <c r="R11" s="10">
        <v>0</v>
      </c>
      <c r="S11" s="32">
        <f t="shared" si="1"/>
        <v>0</v>
      </c>
      <c r="T11" s="33">
        <f t="shared" si="0"/>
        <v>0</v>
      </c>
    </row>
    <row r="12" spans="2:20" x14ac:dyDescent="0.25">
      <c r="B12" s="38" t="s">
        <v>19</v>
      </c>
      <c r="C12" s="5" t="s">
        <v>7</v>
      </c>
      <c r="D12" s="4" t="s">
        <v>18</v>
      </c>
      <c r="E12" s="45" t="s">
        <v>0</v>
      </c>
      <c r="F12" s="6">
        <v>3600</v>
      </c>
      <c r="G12" s="6">
        <v>2900</v>
      </c>
      <c r="H12" s="6">
        <v>5000</v>
      </c>
      <c r="I12" s="6">
        <v>4000</v>
      </c>
      <c r="K12" s="38" t="s">
        <v>19</v>
      </c>
      <c r="L12" s="5" t="s">
        <v>7</v>
      </c>
      <c r="M12" s="4" t="s">
        <v>18</v>
      </c>
      <c r="N12" s="45" t="s">
        <v>0</v>
      </c>
      <c r="O12" s="9">
        <v>0</v>
      </c>
      <c r="P12" s="9">
        <v>0</v>
      </c>
      <c r="Q12" s="9">
        <v>0</v>
      </c>
      <c r="R12" s="10">
        <v>0</v>
      </c>
      <c r="S12" s="32">
        <f t="shared" si="1"/>
        <v>0</v>
      </c>
      <c r="T12" s="33">
        <f t="shared" si="0"/>
        <v>0</v>
      </c>
    </row>
    <row r="13" spans="2:20" x14ac:dyDescent="0.25">
      <c r="B13" s="52"/>
      <c r="C13" s="5" t="s">
        <v>8</v>
      </c>
      <c r="D13" s="45" t="s">
        <v>0</v>
      </c>
      <c r="E13" s="47"/>
      <c r="F13" s="6">
        <v>800</v>
      </c>
      <c r="G13" s="6">
        <v>600</v>
      </c>
      <c r="H13" s="6">
        <v>1000</v>
      </c>
      <c r="I13" s="6">
        <v>800</v>
      </c>
      <c r="K13" s="52"/>
      <c r="L13" s="5" t="s">
        <v>8</v>
      </c>
      <c r="M13" s="45" t="s">
        <v>0</v>
      </c>
      <c r="N13" s="47"/>
      <c r="O13" s="9">
        <v>0</v>
      </c>
      <c r="P13" s="9">
        <v>0</v>
      </c>
      <c r="Q13" s="9">
        <v>0</v>
      </c>
      <c r="R13" s="10">
        <v>0</v>
      </c>
      <c r="S13" s="32">
        <f t="shared" si="1"/>
        <v>0</v>
      </c>
      <c r="T13" s="33">
        <f t="shared" si="0"/>
        <v>0</v>
      </c>
    </row>
    <row r="14" spans="2:20" x14ac:dyDescent="0.25">
      <c r="B14" s="52"/>
      <c r="C14" s="5" t="s">
        <v>9</v>
      </c>
      <c r="D14" s="46"/>
      <c r="E14" s="46"/>
      <c r="F14" s="6">
        <v>1200</v>
      </c>
      <c r="G14" s="6">
        <v>1000</v>
      </c>
      <c r="H14" s="6">
        <v>1500</v>
      </c>
      <c r="I14" s="6">
        <v>1200</v>
      </c>
      <c r="K14" s="52"/>
      <c r="L14" s="5" t="s">
        <v>9</v>
      </c>
      <c r="M14" s="46"/>
      <c r="N14" s="46"/>
      <c r="O14" s="9">
        <v>0</v>
      </c>
      <c r="P14" s="9">
        <v>0</v>
      </c>
      <c r="Q14" s="9">
        <v>0</v>
      </c>
      <c r="R14" s="10">
        <v>0</v>
      </c>
      <c r="S14" s="32">
        <f t="shared" si="1"/>
        <v>0</v>
      </c>
      <c r="T14" s="33">
        <f t="shared" si="0"/>
        <v>0</v>
      </c>
    </row>
    <row r="15" spans="2:20" ht="45" x14ac:dyDescent="0.25">
      <c r="B15" s="52"/>
      <c r="C15" s="4" t="s">
        <v>5</v>
      </c>
      <c r="D15" s="5" t="s">
        <v>2</v>
      </c>
      <c r="E15" s="6">
        <v>10000</v>
      </c>
      <c r="F15" s="6">
        <v>750</v>
      </c>
      <c r="G15" s="6">
        <v>700</v>
      </c>
      <c r="H15" s="6">
        <v>950</v>
      </c>
      <c r="I15" s="6">
        <v>900</v>
      </c>
      <c r="K15" s="52"/>
      <c r="L15" s="4" t="s">
        <v>5</v>
      </c>
      <c r="M15" s="5" t="s">
        <v>2</v>
      </c>
      <c r="N15" s="7">
        <v>10000</v>
      </c>
      <c r="O15" s="9">
        <v>0</v>
      </c>
      <c r="P15" s="9">
        <v>0</v>
      </c>
      <c r="Q15" s="9">
        <v>0</v>
      </c>
      <c r="R15" s="10">
        <v>0</v>
      </c>
      <c r="S15" s="32">
        <f t="shared" si="1"/>
        <v>0</v>
      </c>
      <c r="T15" s="33">
        <f t="shared" si="0"/>
        <v>0</v>
      </c>
    </row>
    <row r="16" spans="2:20" x14ac:dyDescent="0.25">
      <c r="B16" s="39"/>
      <c r="C16" s="5" t="s">
        <v>4</v>
      </c>
      <c r="D16" s="5" t="s">
        <v>3</v>
      </c>
      <c r="E16" s="6">
        <v>6000</v>
      </c>
      <c r="F16" s="6">
        <v>250</v>
      </c>
      <c r="G16" s="6">
        <v>200</v>
      </c>
      <c r="H16" s="6">
        <v>300</v>
      </c>
      <c r="I16" s="6">
        <v>230</v>
      </c>
      <c r="K16" s="39"/>
      <c r="L16" s="5" t="s">
        <v>4</v>
      </c>
      <c r="M16" s="5" t="s">
        <v>3</v>
      </c>
      <c r="N16" s="7">
        <v>6000</v>
      </c>
      <c r="O16" s="9">
        <v>0</v>
      </c>
      <c r="P16" s="9">
        <v>0</v>
      </c>
      <c r="Q16" s="9">
        <v>0</v>
      </c>
      <c r="R16" s="10">
        <v>0</v>
      </c>
      <c r="S16" s="32">
        <f t="shared" si="1"/>
        <v>0</v>
      </c>
      <c r="T16" s="33">
        <f t="shared" si="0"/>
        <v>0</v>
      </c>
    </row>
    <row r="17" spans="17:20" x14ac:dyDescent="0.25">
      <c r="Q17" s="50" t="s">
        <v>43</v>
      </c>
      <c r="R17" s="51"/>
      <c r="S17" s="8">
        <f>SUM(S9:S16)</f>
        <v>0</v>
      </c>
      <c r="T17" s="31">
        <f>SUM(T9:T16)</f>
        <v>0</v>
      </c>
    </row>
  </sheetData>
  <sheetProtection algorithmName="SHA-512" hashValue="V7+OV3z8IcteAZjhQ/oLq8LxxveWBSkL95GIKnI7Vbzu24xLbsB5FguTSrmJ0JfxpiFiXCcit+MhKJoqaK9+Dg==" saltValue="Dl2VSsMCWTblWwW/2iW8kQ==" spinCount="100000" sheet="1" objects="1" scenarios="1"/>
  <mergeCells count="31">
    <mergeCell ref="S7:S8"/>
    <mergeCell ref="T7:T8"/>
    <mergeCell ref="Q17:R17"/>
    <mergeCell ref="B7:B8"/>
    <mergeCell ref="C7:C8"/>
    <mergeCell ref="D7:D8"/>
    <mergeCell ref="E7:E8"/>
    <mergeCell ref="F7:F8"/>
    <mergeCell ref="K12:K16"/>
    <mergeCell ref="L9:L11"/>
    <mergeCell ref="M13:M14"/>
    <mergeCell ref="N12:N14"/>
    <mergeCell ref="B10:B11"/>
    <mergeCell ref="C9:C11"/>
    <mergeCell ref="E10:E11"/>
    <mergeCell ref="B12:B16"/>
    <mergeCell ref="D13:D14"/>
    <mergeCell ref="E12:E14"/>
    <mergeCell ref="F6:G6"/>
    <mergeCell ref="H6:I6"/>
    <mergeCell ref="O6:P6"/>
    <mergeCell ref="Q6:R6"/>
    <mergeCell ref="K10:K11"/>
    <mergeCell ref="O8:R8"/>
    <mergeCell ref="G7:G8"/>
    <mergeCell ref="H7:H8"/>
    <mergeCell ref="I7:I8"/>
    <mergeCell ref="K7:K8"/>
    <mergeCell ref="L7:L8"/>
    <mergeCell ref="M7:M8"/>
    <mergeCell ref="N7:N8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F30"/>
  <sheetViews>
    <sheetView view="pageLayout" zoomScaleNormal="100" workbookViewId="0">
      <selection activeCell="E19" sqref="E19"/>
    </sheetView>
  </sheetViews>
  <sheetFormatPr baseColWidth="10" defaultColWidth="11.42578125" defaultRowHeight="15" x14ac:dyDescent="0.25"/>
  <cols>
    <col min="1" max="1" width="3.7109375" style="2" customWidth="1"/>
    <col min="2" max="2" width="17.85546875" style="2" bestFit="1" customWidth="1"/>
    <col min="3" max="3" width="32.85546875" style="2" customWidth="1"/>
    <col min="4" max="4" width="22" style="2" customWidth="1"/>
    <col min="5" max="5" width="22.140625" style="2" bestFit="1" customWidth="1"/>
    <col min="6" max="6" width="19" style="2" customWidth="1"/>
    <col min="7" max="16384" width="11.42578125" style="2"/>
  </cols>
  <sheetData>
    <row r="4" spans="2:6" x14ac:dyDescent="0.25">
      <c r="B4" s="17" t="s">
        <v>56</v>
      </c>
    </row>
    <row r="5" spans="2:6" ht="30" x14ac:dyDescent="0.25">
      <c r="B5" s="18" t="s">
        <v>21</v>
      </c>
      <c r="C5" s="19" t="s">
        <v>22</v>
      </c>
      <c r="D5" s="19" t="s">
        <v>23</v>
      </c>
      <c r="E5" s="18" t="s">
        <v>24</v>
      </c>
      <c r="F5" s="3" t="s">
        <v>54</v>
      </c>
    </row>
    <row r="6" spans="2:6" x14ac:dyDescent="0.25">
      <c r="B6" s="4" t="s">
        <v>25</v>
      </c>
      <c r="C6" s="20">
        <v>13.5</v>
      </c>
      <c r="D6" s="21">
        <v>52.38</v>
      </c>
      <c r="E6" s="29">
        <v>0</v>
      </c>
      <c r="F6" s="30">
        <v>0</v>
      </c>
    </row>
    <row r="7" spans="2:6" x14ac:dyDescent="0.25">
      <c r="B7" s="4" t="s">
        <v>26</v>
      </c>
      <c r="C7" s="20">
        <v>15.45</v>
      </c>
      <c r="D7" s="20">
        <v>56.41</v>
      </c>
      <c r="E7" s="29">
        <v>0</v>
      </c>
      <c r="F7" s="30">
        <v>0</v>
      </c>
    </row>
    <row r="8" spans="2:6" x14ac:dyDescent="0.25">
      <c r="B8" s="4" t="s">
        <v>27</v>
      </c>
      <c r="C8" s="21">
        <v>6.51</v>
      </c>
      <c r="D8" s="20">
        <v>24.43</v>
      </c>
      <c r="E8" s="29">
        <v>0</v>
      </c>
      <c r="F8" s="30">
        <v>0</v>
      </c>
    </row>
    <row r="9" spans="2:6" x14ac:dyDescent="0.25">
      <c r="B9" s="4" t="s">
        <v>28</v>
      </c>
      <c r="C9" s="20">
        <v>17.57</v>
      </c>
      <c r="D9" s="20">
        <v>43.35</v>
      </c>
      <c r="E9" s="29">
        <v>0</v>
      </c>
      <c r="F9" s="30">
        <v>0</v>
      </c>
    </row>
    <row r="10" spans="2:6" x14ac:dyDescent="0.25">
      <c r="B10" s="4" t="s">
        <v>29</v>
      </c>
      <c r="C10" s="20">
        <v>8.2100000000000009</v>
      </c>
      <c r="D10" s="20">
        <v>32.92</v>
      </c>
      <c r="E10" s="29">
        <v>0</v>
      </c>
      <c r="F10" s="30">
        <v>0</v>
      </c>
    </row>
    <row r="11" spans="2:6" x14ac:dyDescent="0.25">
      <c r="B11" s="4" t="s">
        <v>30</v>
      </c>
      <c r="C11" s="20">
        <v>6.16</v>
      </c>
      <c r="D11" s="20">
        <v>24.69</v>
      </c>
      <c r="E11" s="29">
        <v>0</v>
      </c>
      <c r="F11" s="30">
        <v>0</v>
      </c>
    </row>
    <row r="12" spans="2:6" x14ac:dyDescent="0.25">
      <c r="D12" s="22" t="s">
        <v>43</v>
      </c>
      <c r="E12" s="23">
        <f>SUM(E6:E11)</f>
        <v>0</v>
      </c>
      <c r="F12" s="24">
        <f>SUM(F6:F11)</f>
        <v>0</v>
      </c>
    </row>
    <row r="14" spans="2:6" ht="30" x14ac:dyDescent="0.25">
      <c r="B14" s="18" t="s">
        <v>21</v>
      </c>
      <c r="C14" s="3" t="s">
        <v>31</v>
      </c>
      <c r="D14" s="3" t="s">
        <v>32</v>
      </c>
    </row>
    <row r="15" spans="2:6" x14ac:dyDescent="0.25">
      <c r="B15" s="4" t="str">
        <f>B6</f>
        <v>M1 BEV</v>
      </c>
      <c r="C15" s="25">
        <f t="shared" ref="C15:C20" si="0">(E6*D6*F6/100)*0.86*10^-4</f>
        <v>0</v>
      </c>
      <c r="D15" s="25">
        <f t="shared" ref="D15:D20" si="1">(E6*C6*F6/100)/1000</f>
        <v>0</v>
      </c>
    </row>
    <row r="16" spans="2:6" x14ac:dyDescent="0.25">
      <c r="B16" s="4" t="str">
        <f t="shared" ref="B16:B20" si="2">B7</f>
        <v>N1 BEV</v>
      </c>
      <c r="C16" s="25">
        <f t="shared" si="0"/>
        <v>0</v>
      </c>
      <c r="D16" s="25">
        <f t="shared" si="1"/>
        <v>0</v>
      </c>
    </row>
    <row r="17" spans="2:5" x14ac:dyDescent="0.25">
      <c r="B17" s="4" t="str">
        <f t="shared" si="2"/>
        <v>M1 o N1 PHEV</v>
      </c>
      <c r="C17" s="25">
        <f t="shared" si="0"/>
        <v>0</v>
      </c>
      <c r="D17" s="25">
        <f t="shared" si="1"/>
        <v>0</v>
      </c>
    </row>
    <row r="18" spans="2:5" x14ac:dyDescent="0.25">
      <c r="B18" s="4" t="str">
        <f t="shared" si="2"/>
        <v>M1 o N1 FCEV</v>
      </c>
      <c r="C18" s="25">
        <f t="shared" si="0"/>
        <v>0</v>
      </c>
      <c r="D18" s="25">
        <f t="shared" si="1"/>
        <v>0</v>
      </c>
    </row>
    <row r="19" spans="2:5" x14ac:dyDescent="0.25">
      <c r="B19" s="4" t="str">
        <f t="shared" si="2"/>
        <v>L3 a L7 BEV</v>
      </c>
      <c r="C19" s="25">
        <f t="shared" si="0"/>
        <v>0</v>
      </c>
      <c r="D19" s="25">
        <f t="shared" si="1"/>
        <v>0</v>
      </c>
    </row>
    <row r="20" spans="2:5" x14ac:dyDescent="0.25">
      <c r="B20" s="4" t="str">
        <f t="shared" si="2"/>
        <v>L1 y L2 BEV</v>
      </c>
      <c r="C20" s="25">
        <f t="shared" si="0"/>
        <v>0</v>
      </c>
      <c r="D20" s="25">
        <f t="shared" si="1"/>
        <v>0</v>
      </c>
    </row>
    <row r="21" spans="2:5" x14ac:dyDescent="0.25">
      <c r="B21" s="4" t="s">
        <v>34</v>
      </c>
      <c r="C21" s="26">
        <f>SUM(C15:C20)</f>
        <v>0</v>
      </c>
      <c r="D21" s="26">
        <f>SUM(D15:D20)</f>
        <v>0</v>
      </c>
    </row>
    <row r="23" spans="2:5" ht="15" customHeight="1" x14ac:dyDescent="0.25">
      <c r="B23" s="48" t="s">
        <v>53</v>
      </c>
      <c r="C23" s="53"/>
      <c r="D23" s="49"/>
    </row>
    <row r="24" spans="2:5" ht="30" x14ac:dyDescent="0.25">
      <c r="B24" s="3" t="s">
        <v>37</v>
      </c>
      <c r="C24" s="3" t="s">
        <v>31</v>
      </c>
      <c r="D24" s="3" t="s">
        <v>32</v>
      </c>
    </row>
    <row r="25" spans="2:5" x14ac:dyDescent="0.25">
      <c r="B25" s="4" t="s">
        <v>35</v>
      </c>
      <c r="C25" s="26">
        <f>0.1*C21</f>
        <v>0</v>
      </c>
      <c r="D25" s="26">
        <f>0.1*D21</f>
        <v>0</v>
      </c>
    </row>
    <row r="27" spans="2:5" ht="30" x14ac:dyDescent="0.25">
      <c r="B27" s="3" t="s">
        <v>33</v>
      </c>
      <c r="C27" s="3" t="s">
        <v>31</v>
      </c>
      <c r="D27" s="3" t="s">
        <v>32</v>
      </c>
    </row>
    <row r="28" spans="2:5" x14ac:dyDescent="0.25">
      <c r="B28" s="4" t="s">
        <v>36</v>
      </c>
      <c r="C28" s="26">
        <f>C25+C21</f>
        <v>0</v>
      </c>
      <c r="D28" s="26">
        <f>D25+D21</f>
        <v>0</v>
      </c>
    </row>
    <row r="30" spans="2:5" x14ac:dyDescent="0.25">
      <c r="C30" s="27"/>
      <c r="D30" s="27"/>
      <c r="E30" s="28"/>
    </row>
  </sheetData>
  <sheetProtection algorithmName="SHA-512" hashValue="EdeGcX2tjNjMZDIzIXk8UjLdDJe9MpN67Tw3hWRacG3fWC/LlEBwrkmZCsSmUSF6+duu9hRUCRHa0eWT8vP5PA==" saltValue="IxUjSzYqXPv5DOwxBKmZoQ==" spinCount="100000" sheet="1" objects="1" scenarios="1"/>
  <mergeCells count="1">
    <mergeCell ref="B23:D2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</vt:lpstr>
      <vt:lpstr>Ayuda para Act.1</vt:lpstr>
      <vt:lpstr>Ahorro Energ y CO2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Álvaro Barba</cp:lastModifiedBy>
  <cp:lastPrinted>2023-06-29T08:43:39Z</cp:lastPrinted>
  <dcterms:created xsi:type="dcterms:W3CDTF">2022-04-06T07:46:53Z</dcterms:created>
  <dcterms:modified xsi:type="dcterms:W3CDTF">2023-10-16T06:48:18Z</dcterms:modified>
</cp:coreProperties>
</file>